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955" tabRatio="910" activeTab="2"/>
  </bookViews>
  <sheets>
    <sheet name="ПомісПл" sheetId="1" r:id="rId1"/>
    <sheet name="ЗведСп" sheetId="2" r:id="rId2"/>
    <sheet name="Кошт" sheetId="3" r:id="rId3"/>
    <sheet name="План" sheetId="4" r:id="rId4"/>
  </sheets>
  <definedNames>
    <definedName name="_xlnm.Print_Titles" localSheetId="1">'ЗведСп'!$12:$16</definedName>
    <definedName name="_xlnm.Print_Titles" localSheetId="2">'Кошт'!$24:$25</definedName>
    <definedName name="_xlnm.Print_Titles" localSheetId="0">'ПомісПл'!$17:$18</definedName>
    <definedName name="_xlnm.Print_Area" localSheetId="1">'ЗведСп'!$A$1:$M$83</definedName>
    <definedName name="_xlnm.Print_Area" localSheetId="2">'Кошт'!$A$1:$E$106</definedName>
    <definedName name="_xlnm.Print_Area" localSheetId="3">'План'!$A$1:$O$42</definedName>
    <definedName name="_xlnm.Print_Area" localSheetId="0">'ПомісПл'!$A$1:$O$85</definedName>
  </definedNames>
  <calcPr fullCalcOnLoad="1"/>
</workbook>
</file>

<file path=xl/sharedStrings.xml><?xml version="1.0" encoding="utf-8"?>
<sst xmlns="http://schemas.openxmlformats.org/spreadsheetml/2006/main" count="368" uniqueCount="164">
  <si>
    <t>Нарахування на заробітну плату</t>
  </si>
  <si>
    <t>Оплата комунальних послуг та енергоносіїв</t>
  </si>
  <si>
    <t>Поточні трансферти населенню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</si>
  <si>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</si>
  <si>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</si>
  <si>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</si>
  <si>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</si>
  <si>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</si>
  <si>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</si>
  <si>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</si>
  <si>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</si>
  <si>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</si>
  <si>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</si>
  <si>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</si>
  <si>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</si>
  <si>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</si>
  <si>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Оплата праці працівників бюджетних установ</t>
  </si>
  <si>
    <t>Інші видатки</t>
  </si>
  <si>
    <t>5000*</t>
  </si>
  <si>
    <t>УСЬОГО</t>
  </si>
  <si>
    <t>М.П.</t>
  </si>
  <si>
    <t>(посада)</t>
  </si>
  <si>
    <t>Вид бюджету</t>
  </si>
  <si>
    <t>разом</t>
  </si>
  <si>
    <t>Медікаменти та перев’язувальні матеріали</t>
  </si>
  <si>
    <t>Продукти харчування</t>
  </si>
  <si>
    <t>Показники</t>
  </si>
  <si>
    <t>Код</t>
  </si>
  <si>
    <t>Усього на рік</t>
  </si>
  <si>
    <t>РАЗОМ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</si>
  <si>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</si>
  <si>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</si>
  <si>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</si>
  <si>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</si>
  <si>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 xml:space="preserve"> Поточні видатки</t>
  </si>
  <si>
    <t>Оплата праці  працівників бюджетних установ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</si>
  <si>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</si>
  <si>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</si>
  <si>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Виплата процентів (доходу) за зобов"язаннями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</si>
  <si>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</si>
  <si>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</si>
  <si>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</si>
  <si>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Поточні трансферти за кордон </t>
  </si>
  <si>
    <t xml:space="preserve">       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</si>
  <si>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</si>
  <si>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</si>
  <si>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</si>
  <si>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</si>
  <si>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</si>
  <si>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</si>
  <si>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</si>
  <si>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</si>
  <si>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</si>
  <si>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</si>
  <si>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 Нерозподілені видатки</t>
  </si>
  <si>
    <t>(підпис)</t>
  </si>
  <si>
    <t>(ініціали і прізвище)</t>
  </si>
  <si>
    <t>Головний бухгалтер
(начальник планово-фінансового відділу)</t>
  </si>
  <si>
    <t>НАДХОДЖЕННЯ  - усього</t>
  </si>
  <si>
    <t>Надходження коштів із спеціального фонду бюджету, у т.ч.</t>
  </si>
  <si>
    <t>ВИДАТКИ ТА НАДАННЯ КРЕДИТІВ -усього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</si>
  <si>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</si>
  <si>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</si>
  <si>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</si>
  <si>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внутрішних кредитів</t>
  </si>
  <si>
    <t>М.П.                                (число, місяць, рік)</t>
  </si>
  <si>
    <t>(найменування міста, району, області)</t>
  </si>
  <si>
    <t>(грн.)</t>
  </si>
  <si>
    <t>Разом, спеціаль-ний фонд</t>
  </si>
  <si>
    <t>інші джерела власних надходжень*</t>
  </si>
  <si>
    <t xml:space="preserve">інші надходження </t>
  </si>
  <si>
    <t xml:space="preserve">назва інших надходжень за видами </t>
  </si>
  <si>
    <t xml:space="preserve"> (сума літерами і цифрами)</t>
  </si>
  <si>
    <t xml:space="preserve">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</si>
  <si>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</si>
  <si>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>(сума літерами і цифрами )</t>
  </si>
  <si>
    <t>( посада )</t>
  </si>
  <si>
    <t>( підпис )</t>
  </si>
  <si>
    <t>(число, місяць, рік )</t>
  </si>
  <si>
    <t>(найменування міста, району, області )</t>
  </si>
  <si>
    <t>Дослідження і розробки, окремі заходи розвитку по реалізації державних (регіональних ) програм</t>
  </si>
  <si>
    <t>Реконструкція та реставрація</t>
  </si>
  <si>
    <t>Дослідження і розробки, видатки державного (регіонального) значення</t>
  </si>
  <si>
    <t xml:space="preserve">Капітальний ремонт </t>
  </si>
  <si>
    <t>( найменування міста, району,області )</t>
  </si>
  <si>
    <t>Окремі заходи по реалізації державних ( регіональних) програм, не віднесені до заходів розвитку</t>
  </si>
  <si>
    <t>плата за оренду майна бюджетних установ</t>
  </si>
  <si>
    <t>Окремі заходи розвитку по реалізації державних (регіональних) програм, не віднесені до заходів розитку</t>
  </si>
  <si>
    <t xml:space="preserve">   М.П.                              (число, місяць, рік)</t>
  </si>
  <si>
    <r>
      <t>Затверджений у сумі</t>
    </r>
    <r>
      <rPr>
        <u val="single"/>
        <sz val="9"/>
        <rFont val="Times New Roman Cyr"/>
        <family val="0"/>
      </rPr>
      <t xml:space="preserve"> </t>
    </r>
  </si>
  <si>
    <t>ЗАТВЕРДЖЕНО
Наказ Міністерства фінансів України 
28.01.2002 №57
(у редакції наказу Міністерства фінансів 
України від 03.02.2005 № 86 )</t>
  </si>
  <si>
    <t xml:space="preserve">  Затверджений у сумі</t>
  </si>
  <si>
    <t>Наказ Міністерства фінансів України 
28.01.2002 №57
(у редакції наказу Міністерства фінансів
України від 29.12.2004 № 845 )</t>
  </si>
  <si>
    <t>Медикаменти та перев’язувальні матеріали</t>
  </si>
  <si>
    <t>(код та назва тимчасової класифікації видатків та кредитування місцевих бюджетів</t>
  </si>
  <si>
    <t>М.П.                 (число, місяць, рік)</t>
  </si>
  <si>
    <t>ЗАТВЕРДЖЕНО
Наказ Міністерства фінансів України 
28.01.2002 №57
(у редакції наказу Міністерства фінансів
 України від 03.02.2005 № 86 )</t>
  </si>
  <si>
    <t>(код та назва тимчасової 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</si>
  <si>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</si>
  <si>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t>код та назва відомчої класифікації видатків та кредитування</t>
  </si>
  <si>
    <t xml:space="preserve">код та назва відомчої класифікації видатків та кредитування </t>
  </si>
  <si>
    <t xml:space="preserve">вид бюджету </t>
  </si>
  <si>
    <t xml:space="preserve">код та назва програмної класифікації видатків та кредитування державного бюджету </t>
  </si>
  <si>
    <t>Дослідження і розробки, окремі заходи розвитку по реалізації державних   ( регіональних) програм</t>
  </si>
  <si>
    <t>Оплата теплопостачання</t>
  </si>
  <si>
    <t>Стипендії</t>
  </si>
  <si>
    <t>Надання   зовнішніх  кредитів</t>
  </si>
  <si>
    <t>Заробітна плата</t>
  </si>
  <si>
    <t xml:space="preserve"> Грошове утримання військовослужбовців         </t>
  </si>
  <si>
    <t>Предмети, матеріали, обладнання та інвентар, у тому числі м'який інвентар та обмундирування</t>
  </si>
  <si>
    <t>Оплата послуг (крім комунальних)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</si>
  <si>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</si>
  <si>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</si>
  <si>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</si>
  <si>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 xml:space="preserve">Оплата інших комунальних  послуг </t>
  </si>
  <si>
    <t>Оплата інших енергоносіїв</t>
  </si>
  <si>
    <t>Виплата пенсій і допомоги</t>
  </si>
  <si>
    <t>Інші поточні трансферти населенню</t>
  </si>
  <si>
    <t>Будівництво (придбання) житла</t>
  </si>
  <si>
    <t>Інше будівництво (придбання)</t>
  </si>
  <si>
    <t>Капітальний ремонт  житлового фонду</t>
  </si>
  <si>
    <t>Капітальний ремонт  інших об’єктів</t>
  </si>
  <si>
    <t>Реконструкція житлового фонду</t>
  </si>
  <si>
    <t>Реконструкція інших об’єктів</t>
  </si>
  <si>
    <t>Реставрація пам’яток культури, історії та архітектури</t>
  </si>
  <si>
    <t>Придбання товарів і послуг</t>
  </si>
  <si>
    <t xml:space="preserve"> - інші надходження , у т.ч.</t>
  </si>
  <si>
    <t xml:space="preserve"> - інші доходи ( розписати за кодами класифікації доходів )</t>
  </si>
  <si>
    <t xml:space="preserve"> - фінансування (розписати за кодами класифікації фінансування за типом боргового зобов’язання)</t>
  </si>
  <si>
    <t xml:space="preserve"> - повернення кредитів до бюджету (розписати за видами програмної класифікації видатків та кредитування, класифікації кредитування)</t>
  </si>
  <si>
    <t>(код за ЄДРПОУ та найменування бюджетної установи )</t>
  </si>
  <si>
    <t>ПОМІСЯЧНИЙ
ПЛАН  АСИГНУВАНЬ  ІЗ ЗАГАЛЬНОГО ФОНДУ БЮДЖЕТУ</t>
  </si>
  <si>
    <t>Л.В. Пшенична</t>
  </si>
  <si>
    <t>КЕКВ</t>
  </si>
  <si>
    <t>КОШТОРИС  на 2011 рік</t>
  </si>
  <si>
    <t>ЗВЕДЕННЯ ПОКАЗНИКІВ СПЕЦІАЛЬНОГО ФОНДУ КОШТОРИСУ на  2011 рік</t>
  </si>
  <si>
    <t>на 2011 рік</t>
  </si>
  <si>
    <t xml:space="preserve">         (розписати за підгрупами)</t>
  </si>
  <si>
    <t>02147687  Управління освіти і науки Сумської обласної державної адміністрації</t>
  </si>
  <si>
    <t>м. Суми</t>
  </si>
  <si>
    <t>Державний бюджет</t>
  </si>
  <si>
    <t>788 Сумська обласна державна адміністрація</t>
  </si>
  <si>
    <t>7881010 Здійснення виконавчої влади у Сумській області</t>
  </si>
  <si>
    <t>Начальник управління освіти і науки</t>
  </si>
  <si>
    <t>Л.Б. Завгородня</t>
  </si>
  <si>
    <t>Надходження коштів до спеціального фонду бюджету</t>
  </si>
  <si>
    <t>у т.ч. за підгрупами</t>
  </si>
  <si>
    <t xml:space="preserve"> - 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</si>
  <si>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</si>
  <si>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</si>
  <si>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Кошти, що передаються із загального фонду бюджету до бюджету розвитку (спеціального фонду)</t>
  </si>
  <si>
    <t>Здійснення виконавчої влади у Сумській області</t>
  </si>
  <si>
    <t>В.І. Чернявський</t>
  </si>
  <si>
    <t>Шістсот двадцять чотири тисячі триста п’ятдесят гривень</t>
  </si>
  <si>
    <t>Перший заступник голови Сумської обласної державної адміністрації</t>
  </si>
  <si>
    <t>Шістсот дев’яносто тисяч шістсот п’ятдесят гривень</t>
  </si>
  <si>
    <t>ПЛАН  АСИГНУВАНЬ ( ЗА ВИНЯТКОМ НАДАННЯ КРЕДИТІВ З БЮДЖЕТУ)  ЗАГАЛЬНОГО ФОНДУ БЮДЖЕТУ
на 2011 рік</t>
  </si>
  <si>
    <t>"Погоджено"
Начальник Головного фінансового управління Сумської обласної державної
адміністрації</t>
  </si>
  <si>
    <t>__________________________Є.І. Южаков</t>
  </si>
  <si>
    <t>Державний</t>
  </si>
  <si>
    <t>"Погоджено"
Начальник Головного фінансового управління
Сумської обласної державної адміністрації</t>
  </si>
  <si>
    <t xml:space="preserve">  - інші джерела власних надходжень бюджетних установ</t>
  </si>
  <si>
    <t>надходження від плати за послуги, що надаються бюджетними установами згідно із законодавством</t>
  </si>
  <si>
    <t>ЗАТВЕРДЖЕНО
Наказ Міністерства фінансів України 
28.01.2002 №57
(у редакції наказу Міністерства фінансів 
України від 29.12.2004 № 845 )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</si>
</sst>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_ ;[Red]\-#,##0\ "/>
    <numFmt numFmtId="177" formatCode="#,##0.0_ ;[Red]\-#,##0.0\ "/>
    <numFmt numFmtId="178" formatCode="#,##0.00_ ;[Red]\-#,##0.00\ "/>
    <numFmt numFmtId="179" formatCode="#,##0.000_ ;[Red]\-#,##0.000\ "/>
    <numFmt numFmtId="180" formatCode="[$-FC19]d\ mmmm\ yyyy\ &quot;г.&quot;"/>
    <numFmt numFmtId="181" formatCode="[$-FC22]d\ mmmm\ yyyy&quot; р.&quot;;@"/>
    <numFmt numFmtId="182" formatCode="#,##0\ [$грн.-422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0;[Red]0"/>
    <numFmt numFmtId="189" formatCode="#,##0.00\ [$грн.-422]"/>
    <numFmt numFmtId="190" formatCode="#,##0.0\ [$грн.-422]"/>
  </numFmts>
  <fonts count="6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0"/>
      <color indexed="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 Cyr"/>
      <family val="0"/>
    </font>
    <font>
      <b/>
      <sz val="9"/>
      <name val="Times New Roman Cyr"/>
      <family val="1"/>
    </font>
    <font>
      <b/>
      <sz val="12"/>
      <name val="Times New Roman Cyr"/>
      <family val="0"/>
    </font>
    <font>
      <u val="single"/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54" applyFont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left"/>
      <protection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1" fillId="0" borderId="0" xfId="54" applyFont="1" applyAlignment="1">
      <alignment horizontal="center" vertical="top" wrapText="1"/>
      <protection/>
    </xf>
    <xf numFmtId="0" fontId="6" fillId="0" borderId="0" xfId="54" applyFont="1" applyAlignment="1">
      <alignment wrapText="1"/>
      <protection/>
    </xf>
    <xf numFmtId="0" fontId="6" fillId="0" borderId="0" xfId="54" applyFont="1" applyFill="1" applyAlignment="1">
      <alignment vertical="top"/>
      <protection/>
    </xf>
    <xf numFmtId="0" fontId="14" fillId="0" borderId="0" xfId="54" applyFont="1">
      <alignment/>
      <protection/>
    </xf>
    <xf numFmtId="0" fontId="16" fillId="0" borderId="0" xfId="54" applyFont="1" applyAlignment="1">
      <alignment/>
      <protection/>
    </xf>
    <xf numFmtId="0" fontId="11" fillId="0" borderId="0" xfId="54" applyFont="1">
      <alignment/>
      <protection/>
    </xf>
    <xf numFmtId="0" fontId="14" fillId="0" borderId="0" xfId="54" applyFont="1" applyFill="1" applyAlignment="1">
      <alignment horizontal="left"/>
      <protection/>
    </xf>
    <xf numFmtId="0" fontId="11" fillId="0" borderId="0" xfId="54" applyFont="1" applyAlignment="1">
      <alignment/>
      <protection/>
    </xf>
    <xf numFmtId="0" fontId="14" fillId="0" borderId="0" xfId="54" applyFont="1" applyFill="1">
      <alignment/>
      <protection/>
    </xf>
    <xf numFmtId="0" fontId="16" fillId="0" borderId="0" xfId="54" applyFont="1">
      <alignment/>
      <protection/>
    </xf>
    <xf numFmtId="0" fontId="11" fillId="0" borderId="0" xfId="54" applyFont="1" applyAlignment="1">
      <alignment horizontal="center" vertical="top"/>
      <protection/>
    </xf>
    <xf numFmtId="0" fontId="15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9" fillId="0" borderId="0" xfId="54" applyFont="1" applyFill="1">
      <alignment/>
      <protection/>
    </xf>
    <xf numFmtId="0" fontId="18" fillId="0" borderId="0" xfId="54" applyFont="1" applyFill="1">
      <alignment/>
      <protection/>
    </xf>
    <xf numFmtId="0" fontId="18" fillId="0" borderId="0" xfId="54" applyFont="1" applyFill="1" applyBorder="1">
      <alignment/>
      <protection/>
    </xf>
    <xf numFmtId="0" fontId="20" fillId="0" borderId="0" xfId="54" applyFont="1" applyFill="1">
      <alignment/>
      <protection/>
    </xf>
    <xf numFmtId="0" fontId="11" fillId="0" borderId="0" xfId="54" applyFont="1" applyFill="1" applyAlignment="1">
      <alignment horizontal="center"/>
      <protection/>
    </xf>
    <xf numFmtId="0" fontId="21" fillId="0" borderId="0" xfId="54" applyFont="1" applyFill="1">
      <alignment/>
      <protection/>
    </xf>
    <xf numFmtId="0" fontId="14" fillId="0" borderId="0" xfId="54" applyFont="1" applyFill="1" applyAlignment="1">
      <alignment wrapText="1"/>
      <protection/>
    </xf>
    <xf numFmtId="0" fontId="15" fillId="0" borderId="0" xfId="54" applyFont="1">
      <alignment/>
      <protection/>
    </xf>
    <xf numFmtId="0" fontId="18" fillId="0" borderId="0" xfId="54" applyFont="1" applyFill="1" applyAlignment="1">
      <alignment/>
      <protection/>
    </xf>
    <xf numFmtId="0" fontId="14" fillId="0" borderId="0" xfId="54" applyFont="1" applyFill="1" applyBorder="1">
      <alignment/>
      <protection/>
    </xf>
    <xf numFmtId="0" fontId="14" fillId="0" borderId="0" xfId="54" applyFont="1" applyFill="1" applyAlignment="1">
      <alignment horizontal="centerContinuous"/>
      <protection/>
    </xf>
    <xf numFmtId="0" fontId="18" fillId="0" borderId="0" xfId="54" applyFont="1">
      <alignment/>
      <protection/>
    </xf>
    <xf numFmtId="0" fontId="22" fillId="0" borderId="0" xfId="54" applyFont="1" applyFill="1">
      <alignment/>
      <protection/>
    </xf>
    <xf numFmtId="0" fontId="22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0" fontId="14" fillId="0" borderId="0" xfId="54" applyFont="1" applyAlignment="1">
      <alignment/>
      <protection/>
    </xf>
    <xf numFmtId="0" fontId="16" fillId="0" borderId="0" xfId="54" applyFont="1" applyAlignment="1">
      <alignment horizontal="center" wrapText="1"/>
      <protection/>
    </xf>
    <xf numFmtId="0" fontId="16" fillId="0" borderId="0" xfId="54" applyFont="1" applyBorder="1" applyAlignment="1">
      <alignment/>
      <protection/>
    </xf>
    <xf numFmtId="0" fontId="23" fillId="0" borderId="0" xfId="54" applyFont="1" applyAlignment="1">
      <alignment horizontal="center"/>
      <protection/>
    </xf>
    <xf numFmtId="0" fontId="16" fillId="0" borderId="0" xfId="54" applyFont="1" applyBorder="1" applyAlignment="1">
      <alignment horizontal="centerContinuous"/>
      <protection/>
    </xf>
    <xf numFmtId="0" fontId="14" fillId="0" borderId="0" xfId="54" applyFont="1" applyBorder="1" applyAlignment="1">
      <alignment/>
      <protection/>
    </xf>
    <xf numFmtId="0" fontId="14" fillId="0" borderId="0" xfId="54" applyFont="1" applyFill="1" applyBorder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 applyBorder="1" applyAlignment="1">
      <alignment horizontal="center" vertical="top"/>
      <protection/>
    </xf>
    <xf numFmtId="0" fontId="19" fillId="0" borderId="0" xfId="54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11" fillId="0" borderId="0" xfId="54" applyFont="1" applyFill="1" applyAlignment="1">
      <alignment wrapText="1"/>
      <protection/>
    </xf>
    <xf numFmtId="0" fontId="12" fillId="0" borderId="0" xfId="54" applyFont="1" applyFill="1">
      <alignment/>
      <protection/>
    </xf>
    <xf numFmtId="0" fontId="11" fillId="0" borderId="0" xfId="54" applyFont="1" applyFill="1" applyAlignment="1">
      <alignment horizontal="centerContinuous"/>
      <protection/>
    </xf>
    <xf numFmtId="0" fontId="14" fillId="0" borderId="0" xfId="54" applyFont="1" applyFill="1" applyAlignment="1" applyProtection="1">
      <alignment horizontal="left"/>
      <protection/>
    </xf>
    <xf numFmtId="0" fontId="0" fillId="0" borderId="0" xfId="54" applyFont="1" applyAlignment="1" applyProtection="1">
      <alignment/>
      <protection locked="0"/>
    </xf>
    <xf numFmtId="0" fontId="3" fillId="0" borderId="10" xfId="54" applyFont="1" applyBorder="1" applyAlignment="1" applyProtection="1">
      <alignment/>
      <protection/>
    </xf>
    <xf numFmtId="0" fontId="14" fillId="0" borderId="11" xfId="54" applyFont="1" applyBorder="1" applyAlignment="1" applyProtection="1">
      <alignment horizontal="left"/>
      <protection/>
    </xf>
    <xf numFmtId="0" fontId="16" fillId="0" borderId="11" xfId="54" applyFont="1" applyBorder="1" applyAlignment="1" applyProtection="1">
      <alignment horizontal="left"/>
      <protection/>
    </xf>
    <xf numFmtId="0" fontId="3" fillId="0" borderId="0" xfId="54" applyFont="1" applyAlignment="1" applyProtection="1">
      <alignment/>
      <protection/>
    </xf>
    <xf numFmtId="0" fontId="2" fillId="0" borderId="0" xfId="54" applyFont="1" applyAlignment="1" applyProtection="1">
      <alignment wrapText="1"/>
      <protection/>
    </xf>
    <xf numFmtId="0" fontId="3" fillId="0" borderId="0" xfId="54" applyFont="1" applyAlignment="1" applyProtection="1">
      <alignment horizontal="centerContinuous" wrapText="1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14" fillId="0" borderId="0" xfId="54" applyFont="1" applyFill="1" applyBorder="1" applyAlignment="1" applyProtection="1">
      <alignment horizontal="center"/>
      <protection/>
    </xf>
    <xf numFmtId="176" fontId="11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wrapText="1"/>
      <protection/>
    </xf>
    <xf numFmtId="0" fontId="4" fillId="0" borderId="0" xfId="54" applyFont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0" fontId="1" fillId="0" borderId="0" xfId="54" applyFont="1" applyFill="1" applyBorder="1" applyAlignment="1" applyProtection="1">
      <alignment horizontal="left"/>
      <protection/>
    </xf>
    <xf numFmtId="0" fontId="0" fillId="0" borderId="0" xfId="54" applyFont="1" applyBorder="1" applyAlignment="1" applyProtection="1">
      <alignment horizontal="left"/>
      <protection/>
    </xf>
    <xf numFmtId="0" fontId="1" fillId="0" borderId="0" xfId="54" applyFont="1" applyFill="1" applyBorder="1" applyAlignment="1" applyProtection="1">
      <alignment/>
      <protection/>
    </xf>
    <xf numFmtId="0" fontId="0" fillId="0" borderId="0" xfId="54" applyFont="1" applyBorder="1" applyAlignment="1" applyProtection="1">
      <alignment/>
      <protection/>
    </xf>
    <xf numFmtId="0" fontId="11" fillId="0" borderId="0" xfId="54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horizontal="center"/>
      <protection/>
    </xf>
    <xf numFmtId="0" fontId="6" fillId="0" borderId="0" xfId="54" applyFont="1" applyFill="1" applyBorder="1" applyAlignment="1" applyProtection="1">
      <alignment horizontal="right"/>
      <protection/>
    </xf>
    <xf numFmtId="0" fontId="6" fillId="0" borderId="0" xfId="54" applyFont="1" applyFill="1" applyAlignment="1" applyProtection="1">
      <alignment/>
      <protection/>
    </xf>
    <xf numFmtId="0" fontId="1" fillId="0" borderId="12" xfId="54" applyFont="1" applyBorder="1" applyAlignment="1" applyProtection="1">
      <alignment horizontal="center" vertical="top" wrapText="1"/>
      <protection/>
    </xf>
    <xf numFmtId="0" fontId="3" fillId="0" borderId="12" xfId="54" applyFont="1" applyBorder="1" applyAlignment="1" applyProtection="1">
      <alignment horizontal="center" vertical="top" wrapText="1"/>
      <protection/>
    </xf>
    <xf numFmtId="0" fontId="6" fillId="0" borderId="12" xfId="54" applyFont="1" applyBorder="1" applyAlignment="1" applyProtection="1">
      <alignment horizontal="center" vertical="top" wrapText="1"/>
      <protection/>
    </xf>
    <xf numFmtId="0" fontId="5" fillId="0" borderId="12" xfId="54" applyFont="1" applyFill="1" applyBorder="1" applyAlignment="1" applyProtection="1">
      <alignment wrapText="1"/>
      <protection/>
    </xf>
    <xf numFmtId="0" fontId="1" fillId="0" borderId="12" xfId="54" applyFont="1" applyBorder="1" applyAlignment="1" applyProtection="1">
      <alignment horizontal="center"/>
      <protection/>
    </xf>
    <xf numFmtId="3" fontId="1" fillId="0" borderId="12" xfId="54" applyNumberFormat="1" applyFont="1" applyBorder="1" applyAlignment="1" applyProtection="1">
      <alignment horizontal="center" vertical="center"/>
      <protection/>
    </xf>
    <xf numFmtId="3" fontId="6" fillId="0" borderId="12" xfId="54" applyNumberFormat="1" applyFont="1" applyBorder="1" applyAlignment="1" applyProtection="1">
      <alignment horizontal="center" vertical="center"/>
      <protection/>
    </xf>
    <xf numFmtId="0" fontId="5" fillId="0" borderId="12" xfId="54" applyFont="1" applyFill="1" applyBorder="1" applyAlignment="1" applyProtection="1">
      <alignment vertical="top" wrapText="1"/>
      <protection/>
    </xf>
    <xf numFmtId="0" fontId="5" fillId="0" borderId="12" xfId="54" applyFont="1" applyFill="1" applyBorder="1" applyAlignment="1" applyProtection="1">
      <alignment horizontal="center" vertical="top" wrapText="1"/>
      <protection/>
    </xf>
    <xf numFmtId="0" fontId="1" fillId="0" borderId="12" xfId="54" applyFont="1" applyFill="1" applyBorder="1" applyAlignment="1" applyProtection="1">
      <alignment wrapText="1"/>
      <protection/>
    </xf>
    <xf numFmtId="0" fontId="1" fillId="0" borderId="12" xfId="54" applyFont="1" applyFill="1" applyBorder="1" applyAlignment="1" applyProtection="1">
      <alignment horizontal="center" vertical="top" wrapText="1"/>
      <protection/>
    </xf>
    <xf numFmtId="3" fontId="1" fillId="0" borderId="12" xfId="54" applyNumberFormat="1" applyFont="1" applyBorder="1" applyAlignment="1" applyProtection="1">
      <alignment horizontal="center" vertical="center" wrapText="1"/>
      <protection/>
    </xf>
    <xf numFmtId="0" fontId="1" fillId="0" borderId="12" xfId="54" applyFont="1" applyFill="1" applyBorder="1" applyAlignment="1" applyProtection="1">
      <alignment horizontal="center" vertical="center" wrapText="1"/>
      <protection/>
    </xf>
    <xf numFmtId="0" fontId="1" fillId="0" borderId="12" xfId="54" applyFont="1" applyBorder="1" applyAlignment="1" applyProtection="1">
      <alignment/>
      <protection/>
    </xf>
    <xf numFmtId="3" fontId="26" fillId="0" borderId="12" xfId="54" applyNumberFormat="1" applyFont="1" applyBorder="1" applyAlignment="1" applyProtection="1">
      <alignment horizontal="center" vertical="center"/>
      <protection/>
    </xf>
    <xf numFmtId="3" fontId="8" fillId="0" borderId="12" xfId="54" applyNumberFormat="1" applyFont="1" applyBorder="1" applyAlignment="1" applyProtection="1">
      <alignment horizontal="center"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4" fillId="0" borderId="0" xfId="54" applyFont="1" applyBorder="1" applyProtection="1">
      <alignment/>
      <protection/>
    </xf>
    <xf numFmtId="0" fontId="1" fillId="0" borderId="0" xfId="54" applyFont="1" applyFill="1" applyAlignment="1" applyProtection="1">
      <alignment wrapText="1"/>
      <protection/>
    </xf>
    <xf numFmtId="0" fontId="1" fillId="0" borderId="0" xfId="54" applyFont="1" applyFill="1" applyBorder="1" applyAlignment="1" applyProtection="1">
      <alignment horizontal="center"/>
      <protection/>
    </xf>
    <xf numFmtId="0" fontId="1" fillId="0" borderId="10" xfId="54" applyFont="1" applyFill="1" applyBorder="1" applyAlignment="1" applyProtection="1">
      <alignment horizontal="center"/>
      <protection/>
    </xf>
    <xf numFmtId="0" fontId="6" fillId="0" borderId="0" xfId="54" applyFont="1" applyFill="1" applyProtection="1">
      <alignment/>
      <protection/>
    </xf>
    <xf numFmtId="0" fontId="1" fillId="0" borderId="11" xfId="54" applyFont="1" applyBorder="1" applyAlignment="1" applyProtection="1">
      <alignment horizontal="centerContinuous"/>
      <protection/>
    </xf>
    <xf numFmtId="0" fontId="1" fillId="0" borderId="0" xfId="54" applyFont="1" applyFill="1" applyBorder="1" applyAlignment="1" applyProtection="1">
      <alignment horizontal="center" vertical="top"/>
      <protection/>
    </xf>
    <xf numFmtId="0" fontId="1" fillId="0" borderId="0" xfId="54" applyFont="1" applyFill="1" applyBorder="1" applyAlignment="1" applyProtection="1">
      <alignment vertical="top"/>
      <protection/>
    </xf>
    <xf numFmtId="0" fontId="6" fillId="0" borderId="0" xfId="54" applyFont="1" applyFill="1" applyAlignment="1" applyProtection="1">
      <alignment vertical="top"/>
      <protection/>
    </xf>
    <xf numFmtId="0" fontId="1" fillId="0" borderId="0" xfId="54" applyFont="1" applyFill="1" applyAlignment="1" applyProtection="1">
      <alignment horizontal="center" wrapText="1"/>
      <protection/>
    </xf>
    <xf numFmtId="0" fontId="1" fillId="0" borderId="0" xfId="54" applyFont="1" applyFill="1" applyAlignment="1" applyProtection="1">
      <alignment/>
      <protection/>
    </xf>
    <xf numFmtId="0" fontId="1" fillId="0" borderId="0" xfId="54" applyFont="1" applyFill="1" applyProtection="1">
      <alignment/>
      <protection/>
    </xf>
    <xf numFmtId="0" fontId="1" fillId="0" borderId="0" xfId="54" applyFont="1" applyFill="1" applyBorder="1" applyProtection="1">
      <alignment/>
      <protection/>
    </xf>
    <xf numFmtId="0" fontId="1" fillId="0" borderId="0" xfId="54" applyFont="1" applyFill="1" applyAlignment="1" applyProtection="1">
      <alignment horizontal="centerContinuous"/>
      <protection/>
    </xf>
    <xf numFmtId="0" fontId="1" fillId="0" borderId="0" xfId="54" applyFont="1" applyFill="1" applyBorder="1" applyAlignment="1" applyProtection="1">
      <alignment horizontal="centerContinuous"/>
      <protection/>
    </xf>
    <xf numFmtId="0" fontId="1" fillId="0" borderId="0" xfId="54" applyFont="1" applyProtection="1">
      <alignment/>
      <protection/>
    </xf>
    <xf numFmtId="0" fontId="18" fillId="0" borderId="0" xfId="54" applyFont="1" applyAlignment="1" applyProtection="1">
      <alignment horizontal="center"/>
      <protection/>
    </xf>
    <xf numFmtId="0" fontId="16" fillId="0" borderId="0" xfId="54" applyFont="1" applyBorder="1" applyAlignment="1" applyProtection="1">
      <alignment horizontal="center"/>
      <protection/>
    </xf>
    <xf numFmtId="0" fontId="11" fillId="0" borderId="0" xfId="54" applyFont="1" applyFill="1" applyBorder="1" applyAlignment="1" applyProtection="1">
      <alignment horizontal="center"/>
      <protection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12" xfId="54" applyFont="1" applyFill="1" applyBorder="1" applyAlignment="1" applyProtection="1">
      <alignment horizontal="center" vertical="top"/>
      <protection/>
    </xf>
    <xf numFmtId="0" fontId="12" fillId="0" borderId="12" xfId="54" applyFont="1" applyFill="1" applyBorder="1" applyAlignment="1" applyProtection="1">
      <alignment horizontal="center" wrapText="1"/>
      <protection/>
    </xf>
    <xf numFmtId="0" fontId="11" fillId="0" borderId="12" xfId="54" applyFont="1" applyFill="1" applyBorder="1" applyAlignment="1" applyProtection="1">
      <alignment horizontal="center" vertical="center"/>
      <protection/>
    </xf>
    <xf numFmtId="0" fontId="11" fillId="0" borderId="12" xfId="54" applyFont="1" applyFill="1" applyBorder="1" applyAlignment="1" applyProtection="1">
      <alignment wrapText="1"/>
      <protection/>
    </xf>
    <xf numFmtId="0" fontId="20" fillId="0" borderId="12" xfId="54" applyFont="1" applyFill="1" applyBorder="1" applyAlignment="1" applyProtection="1">
      <alignment wrapText="1"/>
      <protection/>
    </xf>
    <xf numFmtId="0" fontId="11" fillId="0" borderId="12" xfId="54" applyFont="1" applyFill="1" applyBorder="1" applyAlignment="1" applyProtection="1">
      <alignment horizontal="left" vertical="center" wrapText="1" indent="3"/>
      <protection/>
    </xf>
    <xf numFmtId="0" fontId="12" fillId="0" borderId="12" xfId="54" applyFont="1" applyFill="1" applyBorder="1" applyAlignment="1" applyProtection="1">
      <alignment horizontal="center" vertical="center"/>
      <protection/>
    </xf>
    <xf numFmtId="0" fontId="20" fillId="0" borderId="12" xfId="54" applyFont="1" applyFill="1" applyBorder="1" applyAlignment="1" applyProtection="1">
      <alignment horizontal="left" vertical="center" wrapText="1"/>
      <protection/>
    </xf>
    <xf numFmtId="0" fontId="20" fillId="0" borderId="12" xfId="54" applyFont="1" applyFill="1" applyBorder="1" applyAlignment="1" applyProtection="1">
      <alignment horizontal="center" vertical="center"/>
      <protection/>
    </xf>
    <xf numFmtId="0" fontId="11" fillId="0" borderId="12" xfId="54" applyFont="1" applyFill="1" applyBorder="1" applyAlignment="1" applyProtection="1">
      <alignment horizontal="left" vertical="center" wrapText="1"/>
      <protection/>
    </xf>
    <xf numFmtId="0" fontId="12" fillId="0" borderId="12" xfId="54" applyFont="1" applyFill="1" applyBorder="1" applyAlignment="1" applyProtection="1">
      <alignment horizontal="left" vertical="center" wrapText="1"/>
      <protection/>
    </xf>
    <xf numFmtId="0" fontId="11" fillId="0" borderId="12" xfId="54" applyFont="1" applyBorder="1" applyAlignment="1" applyProtection="1">
      <alignment horizontal="center" vertical="center" wrapText="1"/>
      <protection/>
    </xf>
    <xf numFmtId="0" fontId="11" fillId="0" borderId="12" xfId="54" applyFont="1" applyFill="1" applyBorder="1" applyAlignment="1" applyProtection="1">
      <alignment horizontal="left" vertical="center"/>
      <protection/>
    </xf>
    <xf numFmtId="176" fontId="11" fillId="0" borderId="12" xfId="54" applyNumberFormat="1" applyFont="1" applyFill="1" applyBorder="1" applyAlignment="1" applyProtection="1">
      <alignment horizontal="center" vertical="center" wrapText="1"/>
      <protection/>
    </xf>
    <xf numFmtId="0" fontId="12" fillId="0" borderId="12" xfId="54" applyFont="1" applyFill="1" applyBorder="1" applyAlignment="1" applyProtection="1">
      <alignment horizontal="left" vertical="center"/>
      <protection/>
    </xf>
    <xf numFmtId="0" fontId="11" fillId="0" borderId="0" xfId="54" applyFont="1" applyFill="1" applyProtection="1">
      <alignment/>
      <protection/>
    </xf>
    <xf numFmtId="0" fontId="11" fillId="0" borderId="0" xfId="54" applyFont="1" applyFill="1" applyAlignment="1" applyProtection="1">
      <alignment wrapText="1"/>
      <protection/>
    </xf>
    <xf numFmtId="0" fontId="11" fillId="0" borderId="10" xfId="54" applyFont="1" applyFill="1" applyBorder="1" applyAlignment="1" applyProtection="1">
      <alignment horizontal="centerContinuous"/>
      <protection/>
    </xf>
    <xf numFmtId="0" fontId="11" fillId="0" borderId="11" xfId="54" applyFont="1" applyFill="1" applyBorder="1" applyAlignment="1" applyProtection="1">
      <alignment horizontal="centerContinuous"/>
      <protection/>
    </xf>
    <xf numFmtId="0" fontId="14" fillId="0" borderId="11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 applyProtection="1">
      <alignment horizontal="left" wrapText="1"/>
      <protection/>
    </xf>
    <xf numFmtId="0" fontId="11" fillId="0" borderId="0" xfId="54" applyFont="1" applyFill="1" applyAlignment="1" applyProtection="1">
      <alignment horizontal="center" wrapText="1"/>
      <protection/>
    </xf>
    <xf numFmtId="0" fontId="11" fillId="0" borderId="0" xfId="54" applyFont="1" applyFill="1" applyBorder="1" applyAlignment="1" applyProtection="1">
      <alignment horizontal="centerContinuous"/>
      <protection/>
    </xf>
    <xf numFmtId="0" fontId="14" fillId="0" borderId="0" xfId="54" applyFont="1" applyFill="1" applyBorder="1" applyAlignment="1" applyProtection="1">
      <alignment horizontal="centerContinuous"/>
      <protection/>
    </xf>
    <xf numFmtId="0" fontId="14" fillId="0" borderId="0" xfId="54" applyFont="1" applyAlignment="1" applyProtection="1">
      <alignment/>
      <protection/>
    </xf>
    <xf numFmtId="0" fontId="16" fillId="0" borderId="0" xfId="54" applyFont="1" applyAlignment="1" applyProtection="1">
      <alignment horizontal="center" wrapText="1"/>
      <protection/>
    </xf>
    <xf numFmtId="0" fontId="11" fillId="0" borderId="0" xfId="54" applyFont="1" applyProtection="1">
      <alignment/>
      <protection/>
    </xf>
    <xf numFmtId="0" fontId="14" fillId="0" borderId="0" xfId="54" applyFont="1" applyFill="1" applyBorder="1" applyProtection="1">
      <alignment/>
      <protection/>
    </xf>
    <xf numFmtId="0" fontId="11" fillId="0" borderId="0" xfId="54" applyFont="1" applyBorder="1" applyAlignment="1" applyProtection="1">
      <alignment horizontal="left"/>
      <protection/>
    </xf>
    <xf numFmtId="0" fontId="16" fillId="0" borderId="0" xfId="54" applyFont="1" applyProtection="1">
      <alignment/>
      <protection/>
    </xf>
    <xf numFmtId="0" fontId="15" fillId="0" borderId="12" xfId="54" applyFont="1" applyBorder="1" applyAlignment="1" applyProtection="1">
      <alignment horizontal="center" vertical="top"/>
      <protection/>
    </xf>
    <xf numFmtId="0" fontId="15" fillId="0" borderId="12" xfId="54" applyFont="1" applyFill="1" applyBorder="1" applyAlignment="1" applyProtection="1">
      <alignment horizontal="center"/>
      <protection/>
    </xf>
    <xf numFmtId="0" fontId="18" fillId="0" borderId="12" xfId="54" applyFont="1" applyFill="1" applyBorder="1" applyAlignment="1" applyProtection="1">
      <alignment horizontal="center" wrapText="1"/>
      <protection/>
    </xf>
    <xf numFmtId="0" fontId="14" fillId="0" borderId="12" xfId="54" applyFont="1" applyFill="1" applyBorder="1" applyAlignment="1" applyProtection="1">
      <alignment horizontal="center"/>
      <protection/>
    </xf>
    <xf numFmtId="0" fontId="11" fillId="0" borderId="12" xfId="54" applyFont="1" applyFill="1" applyBorder="1" applyAlignment="1" applyProtection="1">
      <alignment horizontal="center"/>
      <protection/>
    </xf>
    <xf numFmtId="0" fontId="18" fillId="0" borderId="0" xfId="54" applyFont="1" applyFill="1" applyBorder="1" applyAlignment="1" applyProtection="1">
      <alignment horizontal="center"/>
      <protection/>
    </xf>
    <xf numFmtId="0" fontId="12" fillId="0" borderId="0" xfId="54" applyFont="1" applyFill="1" applyBorder="1" applyAlignment="1" applyProtection="1">
      <alignment horizontal="center"/>
      <protection/>
    </xf>
    <xf numFmtId="1" fontId="11" fillId="0" borderId="0" xfId="54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Font="1" applyFill="1" applyAlignment="1" applyProtection="1">
      <alignment wrapText="1"/>
      <protection/>
    </xf>
    <xf numFmtId="0" fontId="11" fillId="0" borderId="0" xfId="54" applyFont="1" applyFill="1" applyBorder="1" applyAlignment="1" applyProtection="1">
      <alignment horizontal="center" wrapText="1"/>
      <protection/>
    </xf>
    <xf numFmtId="0" fontId="11" fillId="0" borderId="0" xfId="54" applyFont="1" applyFill="1" applyBorder="1" applyAlignment="1" applyProtection="1">
      <alignment wrapText="1"/>
      <protection/>
    </xf>
    <xf numFmtId="0" fontId="15" fillId="0" borderId="0" xfId="54" applyFont="1" applyFill="1" applyAlignment="1" applyProtection="1">
      <alignment wrapText="1"/>
      <protection/>
    </xf>
    <xf numFmtId="0" fontId="15" fillId="0" borderId="0" xfId="54" applyFont="1" applyFill="1" applyBorder="1" applyAlignment="1" applyProtection="1">
      <alignment horizontal="centerContinuous"/>
      <protection/>
    </xf>
    <xf numFmtId="0" fontId="15" fillId="0" borderId="0" xfId="54" applyFont="1" applyFill="1" applyBorder="1" applyAlignment="1" applyProtection="1">
      <alignment horizontal="left" wrapText="1"/>
      <protection/>
    </xf>
    <xf numFmtId="0" fontId="15" fillId="0" borderId="0" xfId="54" applyFont="1" applyProtection="1">
      <alignment/>
      <protection/>
    </xf>
    <xf numFmtId="0" fontId="14" fillId="0" borderId="0" xfId="54" applyFont="1" applyFill="1" applyAlignment="1" applyProtection="1">
      <alignment horizontal="left" wrapText="1"/>
      <protection/>
    </xf>
    <xf numFmtId="0" fontId="15" fillId="0" borderId="0" xfId="54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54" applyFont="1" applyAlignment="1" applyProtection="1">
      <alignment horizontal="center" wrapText="1"/>
      <protection/>
    </xf>
    <xf numFmtId="0" fontId="6" fillId="0" borderId="0" xfId="54" applyFont="1" applyFill="1" applyAlignment="1" applyProtection="1">
      <alignment horizontal="centerContinuous"/>
      <protection/>
    </xf>
    <xf numFmtId="0" fontId="1" fillId="0" borderId="0" xfId="54" applyFont="1" applyFill="1" applyBorder="1" applyAlignment="1" applyProtection="1">
      <alignment horizontal="center"/>
      <protection/>
    </xf>
    <xf numFmtId="0" fontId="1" fillId="0" borderId="0" xfId="54" applyFont="1" applyFill="1" applyAlignment="1" applyProtection="1">
      <alignment horizontal="left"/>
      <protection/>
    </xf>
    <xf numFmtId="0" fontId="1" fillId="0" borderId="0" xfId="54" applyFont="1" applyFill="1" applyBorder="1" applyAlignment="1" applyProtection="1">
      <alignment/>
      <protection/>
    </xf>
    <xf numFmtId="0" fontId="1" fillId="0" borderId="0" xfId="54" applyFont="1" applyFill="1" applyAlignment="1" applyProtection="1">
      <alignment horizontal="center"/>
      <protection/>
    </xf>
    <xf numFmtId="0" fontId="1" fillId="0" borderId="0" xfId="54" applyFont="1" applyFill="1" applyBorder="1" applyAlignment="1" applyProtection="1">
      <alignment horizontal="right"/>
      <protection/>
    </xf>
    <xf numFmtId="0" fontId="1" fillId="0" borderId="0" xfId="54" applyFont="1" applyFill="1" applyAlignment="1" applyProtection="1">
      <alignment vertical="top"/>
      <protection/>
    </xf>
    <xf numFmtId="176" fontId="15" fillId="0" borderId="12" xfId="54" applyNumberFormat="1" applyFont="1" applyFill="1" applyBorder="1" applyAlignment="1" applyProtection="1">
      <alignment horizontal="center" vertical="center" wrapText="1"/>
      <protection/>
    </xf>
    <xf numFmtId="0" fontId="15" fillId="0" borderId="12" xfId="54" applyFont="1" applyFill="1" applyBorder="1" applyAlignment="1" applyProtection="1">
      <alignment horizontal="center" vertical="center" wrapText="1"/>
      <protection/>
    </xf>
    <xf numFmtId="0" fontId="15" fillId="0" borderId="12" xfId="54" applyFont="1" applyBorder="1" applyAlignment="1" applyProtection="1">
      <alignment horizontal="center" vertical="center"/>
      <protection/>
    </xf>
    <xf numFmtId="0" fontId="14" fillId="0" borderId="10" xfId="54" applyFont="1" applyFill="1" applyBorder="1" applyAlignment="1" applyProtection="1">
      <alignment horizontal="center"/>
      <protection/>
    </xf>
    <xf numFmtId="0" fontId="2" fillId="0" borderId="10" xfId="54" applyFont="1" applyBorder="1" applyAlignment="1" applyProtection="1">
      <alignment wrapText="1"/>
      <protection/>
    </xf>
    <xf numFmtId="176" fontId="14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Alignment="1" applyProtection="1">
      <alignment horizontal="left" indent="1"/>
      <protection/>
    </xf>
    <xf numFmtId="181" fontId="8" fillId="33" borderId="0" xfId="54" applyNumberFormat="1" applyFont="1" applyFill="1" applyAlignment="1" applyProtection="1">
      <alignment horizontal="right" indent="4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54" applyFont="1" applyFill="1" applyBorder="1" applyAlignment="1" applyProtection="1">
      <alignment horizontal="left"/>
      <protection/>
    </xf>
    <xf numFmtId="0" fontId="1" fillId="0" borderId="0" xfId="54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top" wrapText="1"/>
      <protection/>
    </xf>
    <xf numFmtId="3" fontId="1" fillId="0" borderId="12" xfId="54" applyNumberFormat="1" applyFont="1" applyFill="1" applyBorder="1" applyAlignment="1" applyProtection="1">
      <alignment horizontal="center" vertical="center" wrapText="1"/>
      <protection/>
    </xf>
    <xf numFmtId="176" fontId="11" fillId="0" borderId="12" xfId="54" applyNumberFormat="1" applyFont="1" applyFill="1" applyBorder="1" applyAlignment="1" applyProtection="1">
      <alignment horizontal="center" vertical="center"/>
      <protection locked="0"/>
    </xf>
    <xf numFmtId="176" fontId="24" fillId="0" borderId="12" xfId="54" applyNumberFormat="1" applyFont="1" applyFill="1" applyBorder="1" applyAlignment="1" applyProtection="1">
      <alignment horizontal="center" vertical="center"/>
      <protection locked="0"/>
    </xf>
    <xf numFmtId="176" fontId="15" fillId="0" borderId="12" xfId="54" applyNumberFormat="1" applyFont="1" applyFill="1" applyBorder="1" applyAlignment="1" applyProtection="1">
      <alignment horizontal="center" vertical="center" wrapText="1"/>
      <protection locked="0"/>
    </xf>
    <xf numFmtId="176" fontId="11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54" applyFont="1" applyFill="1" applyBorder="1" applyProtection="1">
      <alignment/>
      <protection/>
    </xf>
    <xf numFmtId="0" fontId="1" fillId="0" borderId="12" xfId="54" applyFont="1" applyFill="1" applyBorder="1" applyAlignment="1" applyProtection="1">
      <alignment horizontal="center"/>
      <protection/>
    </xf>
    <xf numFmtId="3" fontId="3" fillId="0" borderId="12" xfId="54" applyNumberFormat="1" applyFont="1" applyFill="1" applyBorder="1" applyAlignment="1" applyProtection="1">
      <alignment horizontal="center" vertical="center"/>
      <protection/>
    </xf>
    <xf numFmtId="3" fontId="26" fillId="0" borderId="0" xfId="54" applyNumberFormat="1" applyFont="1" applyFill="1" applyBorder="1" applyAlignment="1" applyProtection="1">
      <alignment horizontal="center" vertical="center"/>
      <protection/>
    </xf>
    <xf numFmtId="3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54" applyFont="1" applyFill="1" applyBorder="1" applyAlignment="1" applyProtection="1">
      <alignment horizontal="centerContinuous"/>
      <protection/>
    </xf>
    <xf numFmtId="176" fontId="14" fillId="0" borderId="12" xfId="54" applyNumberFormat="1" applyFont="1" applyFill="1" applyBorder="1" applyAlignment="1" applyProtection="1">
      <alignment horizontal="center" vertical="center"/>
      <protection locked="0"/>
    </xf>
    <xf numFmtId="176" fontId="28" fillId="0" borderId="12" xfId="54" applyNumberFormat="1" applyFont="1" applyFill="1" applyBorder="1" applyAlignment="1" applyProtection="1">
      <alignment horizontal="center" vertical="center"/>
      <protection locked="0"/>
    </xf>
    <xf numFmtId="176" fontId="1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54" applyFont="1" applyFill="1" applyBorder="1" applyAlignment="1" applyProtection="1">
      <alignment horizontal="center" vertical="center" wrapText="1"/>
      <protection/>
    </xf>
    <xf numFmtId="0" fontId="1" fillId="33" borderId="0" xfId="54" applyFont="1" applyFill="1" applyAlignment="1" applyProtection="1">
      <alignment wrapText="1"/>
      <protection locked="0"/>
    </xf>
    <xf numFmtId="176" fontId="28" fillId="0" borderId="12" xfId="54" applyNumberFormat="1" applyFont="1" applyFill="1" applyBorder="1" applyAlignment="1" applyProtection="1">
      <alignment horizontal="center" vertical="center"/>
      <protection/>
    </xf>
    <xf numFmtId="176" fontId="14" fillId="0" borderId="12" xfId="54" applyNumberFormat="1" applyFont="1" applyFill="1" applyBorder="1" applyAlignment="1" applyProtection="1">
      <alignment horizontal="center" vertical="center" wrapText="1"/>
      <protection/>
    </xf>
    <xf numFmtId="0" fontId="20" fillId="0" borderId="12" xfId="54" applyFont="1" applyFill="1" applyBorder="1" applyAlignment="1" applyProtection="1">
      <alignment horizontal="left" wrapText="1"/>
      <protection/>
    </xf>
    <xf numFmtId="181" fontId="8" fillId="0" borderId="0" xfId="54" applyNumberFormat="1" applyFont="1" applyFill="1" applyAlignment="1" applyProtection="1">
      <alignment horizontal="left" indent="12"/>
      <protection locked="0"/>
    </xf>
    <xf numFmtId="181" fontId="12" fillId="0" borderId="0" xfId="54" applyNumberFormat="1" applyFont="1" applyFill="1" applyAlignment="1" applyProtection="1">
      <alignment horizontal="left" indent="12"/>
      <protection locked="0"/>
    </xf>
    <xf numFmtId="181" fontId="12" fillId="0" borderId="0" xfId="54" applyNumberFormat="1" applyFont="1" applyFill="1" applyAlignment="1" applyProtection="1">
      <alignment horizontal="left" indent="10"/>
      <protection locked="0"/>
    </xf>
    <xf numFmtId="0" fontId="18" fillId="0" borderId="0" xfId="54" applyFont="1" applyAlignment="1">
      <alignment horizontal="left" wrapText="1"/>
      <protection/>
    </xf>
    <xf numFmtId="0" fontId="18" fillId="0" borderId="0" xfId="54" applyFont="1" applyAlignment="1">
      <alignment horizontal="center"/>
      <protection/>
    </xf>
    <xf numFmtId="0" fontId="18" fillId="0" borderId="0" xfId="54" applyFont="1" applyAlignment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8" fillId="0" borderId="0" xfId="54" applyFont="1" applyFill="1" applyBorder="1" applyAlignment="1" applyProtection="1">
      <alignment/>
      <protection/>
    </xf>
    <xf numFmtId="0" fontId="8" fillId="33" borderId="10" xfId="54" applyFont="1" applyFill="1" applyBorder="1" applyAlignment="1" applyProtection="1">
      <alignment horizontal="center"/>
      <protection locked="0"/>
    </xf>
    <xf numFmtId="0" fontId="8" fillId="0" borderId="0" xfId="54" applyFont="1" applyFill="1" applyBorder="1" applyAlignment="1" applyProtection="1">
      <alignment horizontal="left" wrapText="1"/>
      <protection locked="0"/>
    </xf>
    <xf numFmtId="0" fontId="1" fillId="33" borderId="0" xfId="54" applyFont="1" applyFill="1" applyAlignment="1" applyProtection="1">
      <alignment horizontal="left" wrapText="1"/>
      <protection locked="0"/>
    </xf>
    <xf numFmtId="0" fontId="8" fillId="0" borderId="0" xfId="54" applyFont="1" applyFill="1" applyBorder="1" applyAlignment="1" applyProtection="1">
      <alignment horizontal="left"/>
      <protection/>
    </xf>
    <xf numFmtId="0" fontId="3" fillId="0" borderId="0" xfId="54" applyFont="1" applyAlignment="1" applyProtection="1">
      <alignment horizontal="center" wrapText="1"/>
      <protection/>
    </xf>
    <xf numFmtId="0" fontId="3" fillId="0" borderId="0" xfId="54" applyFont="1" applyAlignment="1" applyProtection="1">
      <alignment horizontal="center"/>
      <protection/>
    </xf>
    <xf numFmtId="0" fontId="10" fillId="0" borderId="0" xfId="54" applyFont="1" applyBorder="1" applyAlignment="1" applyProtection="1">
      <alignment horizontal="center" wrapText="1"/>
      <protection locked="0"/>
    </xf>
    <xf numFmtId="0" fontId="10" fillId="0" borderId="0" xfId="54" applyFont="1" applyBorder="1" applyAlignment="1" applyProtection="1">
      <alignment horizontal="center"/>
      <protection locked="0"/>
    </xf>
    <xf numFmtId="0" fontId="27" fillId="0" borderId="10" xfId="54" applyFont="1" applyFill="1" applyBorder="1" applyAlignment="1" applyProtection="1">
      <alignment horizontal="center" wrapText="1"/>
      <protection locked="0"/>
    </xf>
    <xf numFmtId="0" fontId="1" fillId="0" borderId="11" xfId="54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>
      <alignment horizontal="center" wrapText="1"/>
      <protection locked="0"/>
    </xf>
    <xf numFmtId="0" fontId="10" fillId="0" borderId="0" xfId="54" applyFont="1" applyAlignment="1" applyProtection="1">
      <alignment horizontal="center" wrapText="1"/>
      <protection locked="0"/>
    </xf>
    <xf numFmtId="0" fontId="18" fillId="0" borderId="0" xfId="54" applyFont="1" applyBorder="1" applyAlignment="1" applyProtection="1">
      <alignment horizontal="left"/>
      <protection/>
    </xf>
    <xf numFmtId="0" fontId="3" fillId="0" borderId="0" xfId="54" applyFont="1" applyAlignment="1" applyProtection="1">
      <alignment horizontal="center" vertical="center" wrapText="1"/>
      <protection/>
    </xf>
    <xf numFmtId="0" fontId="17" fillId="0" borderId="0" xfId="54" applyFont="1" applyAlignment="1" applyProtection="1">
      <alignment horizontal="center"/>
      <protection locked="0"/>
    </xf>
    <xf numFmtId="0" fontId="13" fillId="0" borderId="0" xfId="54" applyFont="1" applyBorder="1" applyAlignment="1" applyProtection="1">
      <alignment horizontal="center" wrapText="1"/>
      <protection/>
    </xf>
    <xf numFmtId="0" fontId="14" fillId="0" borderId="11" xfId="54" applyFont="1" applyBorder="1" applyAlignment="1" applyProtection="1">
      <alignment horizontal="center" wrapText="1"/>
      <protection/>
    </xf>
    <xf numFmtId="0" fontId="13" fillId="0" borderId="10" xfId="54" applyFont="1" applyBorder="1" applyAlignment="1" applyProtection="1">
      <alignment horizontal="center" wrapText="1"/>
      <protection/>
    </xf>
    <xf numFmtId="0" fontId="14" fillId="0" borderId="11" xfId="54" applyFont="1" applyBorder="1" applyAlignment="1" applyProtection="1">
      <alignment horizontal="center"/>
      <protection/>
    </xf>
    <xf numFmtId="0" fontId="18" fillId="0" borderId="0" xfId="54" applyFont="1" applyFill="1" applyBorder="1" applyAlignment="1" applyProtection="1">
      <alignment horizontal="left"/>
      <protection/>
    </xf>
    <xf numFmtId="0" fontId="18" fillId="0" borderId="0" xfId="54" applyFont="1" applyBorder="1" applyAlignment="1" applyProtection="1">
      <alignment horizontal="left" wrapText="1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1" fillId="0" borderId="12" xfId="54" applyFont="1" applyBorder="1" applyAlignment="1" applyProtection="1">
      <alignment horizontal="center" vertical="center"/>
      <protection/>
    </xf>
    <xf numFmtId="0" fontId="11" fillId="0" borderId="12" xfId="54" applyFont="1" applyBorder="1" applyAlignment="1" applyProtection="1">
      <alignment horizontal="center" vertical="center" wrapText="1"/>
      <protection/>
    </xf>
    <xf numFmtId="0" fontId="15" fillId="0" borderId="11" xfId="54" applyFont="1" applyBorder="1" applyAlignment="1" applyProtection="1">
      <alignment horizontal="center"/>
      <protection/>
    </xf>
    <xf numFmtId="0" fontId="11" fillId="0" borderId="11" xfId="54" applyFont="1" applyBorder="1" applyAlignment="1" applyProtection="1">
      <alignment horizontal="center"/>
      <protection/>
    </xf>
    <xf numFmtId="0" fontId="12" fillId="0" borderId="10" xfId="54" applyFont="1" applyBorder="1" applyAlignment="1" applyProtection="1">
      <alignment horizontal="center"/>
      <protection/>
    </xf>
    <xf numFmtId="0" fontId="11" fillId="0" borderId="10" xfId="54" applyFont="1" applyBorder="1" applyProtection="1">
      <alignment/>
      <protection/>
    </xf>
    <xf numFmtId="0" fontId="22" fillId="0" borderId="0" xfId="54" applyFont="1" applyAlignment="1">
      <alignment horizontal="center"/>
      <protection/>
    </xf>
    <xf numFmtId="0" fontId="16" fillId="0" borderId="11" xfId="54" applyFont="1" applyBorder="1" applyAlignment="1" applyProtection="1">
      <alignment horizontal="center"/>
      <protection/>
    </xf>
    <xf numFmtId="0" fontId="12" fillId="0" borderId="10" xfId="54" applyFont="1" applyBorder="1" applyAlignment="1" applyProtection="1">
      <alignment horizontal="center" wrapText="1"/>
      <protection/>
    </xf>
    <xf numFmtId="0" fontId="18" fillId="0" borderId="11" xfId="54" applyFont="1" applyBorder="1" applyAlignment="1" applyProtection="1">
      <alignment horizontal="center"/>
      <protection/>
    </xf>
    <xf numFmtId="0" fontId="14" fillId="0" borderId="11" xfId="54" applyFont="1" applyFill="1" applyBorder="1" applyAlignment="1" applyProtection="1">
      <alignment horizontal="center"/>
      <protection/>
    </xf>
    <xf numFmtId="0" fontId="18" fillId="0" borderId="10" xfId="54" applyFont="1" applyFill="1" applyBorder="1" applyAlignment="1" applyProtection="1">
      <alignment horizontal="center"/>
      <protection/>
    </xf>
    <xf numFmtId="0" fontId="18" fillId="0" borderId="0" xfId="54" applyFont="1" applyFill="1" applyAlignment="1" applyProtection="1">
      <alignment horizontal="left"/>
      <protection/>
    </xf>
    <xf numFmtId="0" fontId="14" fillId="0" borderId="0" xfId="54" applyFont="1" applyFill="1" applyAlignment="1" applyProtection="1">
      <alignment horizontal="left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/>
      <protection/>
    </xf>
    <xf numFmtId="0" fontId="18" fillId="0" borderId="0" xfId="54" applyFont="1" applyBorder="1" applyAlignment="1" applyProtection="1">
      <alignment horizontal="center"/>
      <protection/>
    </xf>
    <xf numFmtId="49" fontId="18" fillId="0" borderId="0" xfId="54" applyNumberFormat="1" applyFont="1" applyFill="1" applyBorder="1" applyAlignment="1" applyProtection="1">
      <alignment horizontal="center"/>
      <protection/>
    </xf>
    <xf numFmtId="0" fontId="18" fillId="0" borderId="10" xfId="54" applyFont="1" applyFill="1" applyBorder="1" applyAlignment="1" applyProtection="1">
      <alignment horizontal="left"/>
      <protection/>
    </xf>
    <xf numFmtId="0" fontId="17" fillId="0" borderId="0" xfId="54" applyFont="1" applyBorder="1" applyAlignment="1" applyProtection="1">
      <alignment horizontal="center"/>
      <protection locked="0"/>
    </xf>
    <xf numFmtId="0" fontId="16" fillId="0" borderId="0" xfId="54" applyFont="1" applyFill="1" applyBorder="1" applyAlignment="1" applyProtection="1">
      <alignment horizontal="right"/>
      <protection/>
    </xf>
    <xf numFmtId="0" fontId="16" fillId="0" borderId="11" xfId="54" applyFont="1" applyFill="1" applyBorder="1" applyAlignment="1" applyProtection="1">
      <alignment horizontal="center" vertical="center"/>
      <protection/>
    </xf>
    <xf numFmtId="0" fontId="12" fillId="0" borderId="10" xfId="54" applyFont="1" applyFill="1" applyBorder="1" applyAlignment="1" applyProtection="1">
      <alignment horizontal="center"/>
      <protection locked="0"/>
    </xf>
    <xf numFmtId="49" fontId="12" fillId="0" borderId="10" xfId="54" applyNumberFormat="1" applyFont="1" applyFill="1" applyBorder="1" applyAlignment="1" applyProtection="1">
      <alignment horizontal="left" wrapText="1"/>
      <protection locked="0"/>
    </xf>
    <xf numFmtId="181" fontId="18" fillId="0" borderId="10" xfId="54" applyNumberFormat="1" applyFont="1" applyFill="1" applyBorder="1" applyAlignment="1" applyProtection="1">
      <alignment horizontal="left" indent="1"/>
      <protection locked="0"/>
    </xf>
    <xf numFmtId="0" fontId="16" fillId="0" borderId="0" xfId="54" applyFont="1" applyAlignment="1" applyProtection="1">
      <alignment horizontal="center" wrapText="1"/>
      <protection/>
    </xf>
    <xf numFmtId="0" fontId="16" fillId="0" borderId="11" xfId="54" applyFont="1" applyBorder="1" applyAlignment="1" applyProtection="1">
      <alignment horizontal="right"/>
      <protection/>
    </xf>
    <xf numFmtId="0" fontId="12" fillId="0" borderId="10" xfId="54" applyFont="1" applyFill="1" applyBorder="1" applyAlignment="1" applyProtection="1">
      <alignment horizontal="left" wrapText="1"/>
      <protection locked="0"/>
    </xf>
    <xf numFmtId="182" fontId="12" fillId="0" borderId="10" xfId="54" applyNumberFormat="1" applyFont="1" applyFill="1" applyBorder="1" applyAlignment="1" applyProtection="1">
      <alignment horizontal="center" wrapText="1"/>
      <protection locked="0"/>
    </xf>
    <xf numFmtId="0" fontId="18" fillId="0" borderId="0" xfId="54" applyFont="1" applyBorder="1" applyAlignment="1" applyProtection="1">
      <alignment/>
      <protection/>
    </xf>
    <xf numFmtId="0" fontId="0" fillId="0" borderId="0" xfId="54" applyFont="1" applyBorder="1" applyAlignment="1" applyProtection="1">
      <alignment/>
      <protection/>
    </xf>
    <xf numFmtId="0" fontId="1" fillId="0" borderId="0" xfId="54" applyFont="1" applyAlignment="1" applyProtection="1">
      <alignment/>
      <protection/>
    </xf>
    <xf numFmtId="0" fontId="0" fillId="0" borderId="0" xfId="54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0" xfId="54" applyFont="1" applyFill="1" applyBorder="1" applyAlignment="1" applyProtection="1">
      <alignment horizontal="center"/>
      <protection/>
    </xf>
    <xf numFmtId="0" fontId="1" fillId="0" borderId="0" xfId="54" applyFont="1" applyFill="1" applyAlignment="1" applyProtection="1">
      <alignment horizontal="left" wrapText="1"/>
      <protection/>
    </xf>
    <xf numFmtId="0" fontId="14" fillId="0" borderId="0" xfId="54" applyFont="1" applyBorder="1" applyAlignment="1" applyProtection="1">
      <alignment/>
      <protection/>
    </xf>
    <xf numFmtId="0" fontId="1" fillId="0" borderId="11" xfId="54" applyFont="1" applyFill="1" applyBorder="1" applyAlignment="1" applyProtection="1">
      <alignment horizontal="center"/>
      <protection/>
    </xf>
    <xf numFmtId="0" fontId="3" fillId="0" borderId="11" xfId="54" applyFont="1" applyBorder="1" applyAlignment="1" applyProtection="1">
      <alignment horizontal="center" wrapText="1"/>
      <protection/>
    </xf>
    <xf numFmtId="0" fontId="3" fillId="0" borderId="10" xfId="54" applyFont="1" applyBorder="1" applyAlignment="1" applyProtection="1">
      <alignment/>
      <protection/>
    </xf>
    <xf numFmtId="0" fontId="27" fillId="0" borderId="1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3" fillId="0" borderId="11" xfId="54" applyFont="1" applyBorder="1" applyAlignment="1" applyProtection="1">
      <alignment horizontal="center"/>
      <protection/>
    </xf>
    <xf numFmtId="181" fontId="26" fillId="0" borderId="10" xfId="54" applyNumberFormat="1" applyFont="1" applyFill="1" applyBorder="1" applyAlignment="1" applyProtection="1">
      <alignment horizontal="left"/>
      <protection locked="0"/>
    </xf>
    <xf numFmtId="0" fontId="18" fillId="0" borderId="0" xfId="54" applyFont="1" applyAlignment="1">
      <alignment horizontal="left" wrapText="1"/>
      <protection/>
    </xf>
    <xf numFmtId="0" fontId="2" fillId="0" borderId="11" xfId="54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/>
      <protection/>
    </xf>
    <xf numFmtId="49" fontId="3" fillId="0" borderId="0" xfId="54" applyNumberFormat="1" applyFont="1" applyFill="1" applyAlignment="1" applyProtection="1">
      <alignment horizontal="left" vertical="center" wrapText="1"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Fill="1" applyBorder="1" applyAlignment="1" applyProtection="1">
      <alignment horizontal="left" wrapText="1"/>
      <protection locked="0"/>
    </xf>
    <xf numFmtId="0" fontId="8" fillId="0" borderId="10" xfId="54" applyFont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Глинс (3)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15</xdr:row>
      <xdr:rowOff>0</xdr:rowOff>
    </xdr:from>
    <xdr:to>
      <xdr:col>15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91100" y="3619500"/>
          <a:ext cx="964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105400" y="3467100"/>
          <a:ext cx="952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695700" y="3305175"/>
          <a:ext cx="1093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771525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71525" y="3143250"/>
          <a:ext cx="1385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1181100</xdr:colOff>
      <xdr:row>84</xdr:row>
      <xdr:rowOff>0</xdr:rowOff>
    </xdr:from>
    <xdr:to>
      <xdr:col>0</xdr:col>
      <xdr:colOff>3476625</xdr:colOff>
      <xdr:row>84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81100" y="172688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13</xdr:col>
      <xdr:colOff>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5857875" y="3048000"/>
          <a:ext cx="849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9</xdr:row>
      <xdr:rowOff>0</xdr:rowOff>
    </xdr:from>
    <xdr:to>
      <xdr:col>12</xdr:col>
      <xdr:colOff>742950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962650" y="2819400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4067175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067175" y="25717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857250</xdr:colOff>
      <xdr:row>7</xdr:row>
      <xdr:rowOff>9525</xdr:rowOff>
    </xdr:from>
    <xdr:to>
      <xdr:col>13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857250" y="2333625"/>
          <a:ext cx="1349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447675</xdr:colOff>
      <xdr:row>82</xdr:row>
      <xdr:rowOff>0</xdr:rowOff>
    </xdr:from>
    <xdr:to>
      <xdr:col>0</xdr:col>
      <xdr:colOff>3228975</xdr:colOff>
      <xdr:row>82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47675" y="173355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90600" y="4095750"/>
          <a:ext cx="730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4143375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143375" y="434340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572125" y="45910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53075" y="50863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828675</xdr:colOff>
      <xdr:row>105</xdr:row>
      <xdr:rowOff>9525</xdr:rowOff>
    </xdr:from>
    <xdr:to>
      <xdr:col>0</xdr:col>
      <xdr:colOff>3228975</xdr:colOff>
      <xdr:row>105</xdr:row>
      <xdr:rowOff>9525</xdr:rowOff>
    </xdr:to>
    <xdr:sp>
      <xdr:nvSpPr>
        <xdr:cNvPr id="5" name="Line 5"/>
        <xdr:cNvSpPr>
          <a:spLocks/>
        </xdr:cNvSpPr>
      </xdr:nvSpPr>
      <xdr:spPr>
        <a:xfrm>
          <a:off x="828675" y="217836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19</xdr:row>
      <xdr:rowOff>0</xdr:rowOff>
    </xdr:from>
    <xdr:to>
      <xdr:col>15</xdr:col>
      <xdr:colOff>9525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81575" y="4791075"/>
          <a:ext cx="866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9525</xdr:rowOff>
    </xdr:from>
    <xdr:to>
      <xdr:col>15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67300" y="4600575"/>
          <a:ext cx="857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17</xdr:row>
      <xdr:rowOff>0</xdr:rowOff>
    </xdr:from>
    <xdr:to>
      <xdr:col>15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686175" y="4400550"/>
          <a:ext cx="996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752475</xdr:colOff>
      <xdr:row>16</xdr:row>
      <xdr:rowOff>0</xdr:rowOff>
    </xdr:from>
    <xdr:to>
      <xdr:col>15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52475" y="42100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857250</xdr:colOff>
      <xdr:row>41</xdr:row>
      <xdr:rowOff>0</xdr:rowOff>
    </xdr:from>
    <xdr:to>
      <xdr:col>0</xdr:col>
      <xdr:colOff>3048000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89820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76200</xdr:rowOff>
    </xdr:from>
    <xdr:to>
      <xdr:col>0</xdr:col>
      <xdr:colOff>1476375</xdr:colOff>
      <xdr:row>32</xdr:row>
      <xdr:rowOff>76200</xdr:rowOff>
    </xdr:to>
    <xdr:sp>
      <xdr:nvSpPr>
        <xdr:cNvPr id="6" name="Line 6"/>
        <xdr:cNvSpPr>
          <a:spLocks/>
        </xdr:cNvSpPr>
      </xdr:nvSpPr>
      <xdr:spPr>
        <a:xfrm>
          <a:off x="9525" y="7639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85"/>
  <sheetViews>
    <sheetView zoomScale="75" zoomScaleNormal="75" zoomScalePageLayoutView="0" workbookViewId="0" topLeftCell="B1">
      <selection activeCell="F13" sqref="F13:L13"/>
    </sheetView>
  </sheetViews>
  <sheetFormatPr defaultColWidth="9.00390625" defaultRowHeight="12.75"/>
  <cols>
    <col min="1" max="1" width="45.75390625" style="0" customWidth="1"/>
    <col min="2" max="2" width="6.00390625" style="0" customWidth="1"/>
    <col min="3" max="14" width="10.75390625" style="0" customWidth="1"/>
    <col min="15" max="15" width="11.25390625" style="0" customWidth="1"/>
  </cols>
  <sheetData>
    <row r="1" spans="1:15" ht="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217" t="s">
        <v>96</v>
      </c>
      <c r="M1" s="217"/>
      <c r="N1" s="217"/>
      <c r="O1" s="217"/>
    </row>
    <row r="2" spans="1:15" ht="11.2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  <c r="M2" s="163"/>
      <c r="N2" s="163"/>
      <c r="O2" s="163"/>
    </row>
    <row r="3" spans="1:15" ht="12.75">
      <c r="A3" s="162"/>
      <c r="B3" s="162"/>
      <c r="C3" s="162"/>
      <c r="D3" s="162"/>
      <c r="E3" s="162"/>
      <c r="F3" s="162"/>
      <c r="G3" s="162"/>
      <c r="H3" s="218"/>
      <c r="I3" s="218"/>
      <c r="J3" s="218"/>
      <c r="K3" s="218"/>
      <c r="L3" s="162"/>
      <c r="M3" s="162"/>
      <c r="N3" s="162"/>
      <c r="O3" s="162"/>
    </row>
    <row r="4" spans="1:15" ht="30" customHeight="1">
      <c r="A4" s="219" t="s">
        <v>131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19.5" customHeight="1">
      <c r="A5" s="224" t="s">
        <v>136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0.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23.25" customHeight="1">
      <c r="A7" s="221" t="s">
        <v>138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ht="12.75">
      <c r="A8" s="222" t="s">
        <v>130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1:15" ht="14.25">
      <c r="A9" s="223" t="s">
        <v>139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1:15" ht="12.75">
      <c r="A10" s="222" t="s">
        <v>79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:15" ht="12.7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12.75">
      <c r="A12" s="166" t="s">
        <v>22</v>
      </c>
      <c r="B12" s="166"/>
      <c r="C12" s="166"/>
      <c r="D12" s="179"/>
      <c r="E12" s="179"/>
      <c r="F12" s="216" t="s">
        <v>140</v>
      </c>
      <c r="G12" s="216"/>
      <c r="H12" s="216"/>
      <c r="I12" s="216"/>
      <c r="J12" s="216"/>
      <c r="K12" s="216"/>
      <c r="L12" s="216"/>
      <c r="M12" s="180"/>
      <c r="N12" s="180"/>
      <c r="O12" s="180"/>
    </row>
    <row r="13" spans="1:15" ht="12.75">
      <c r="A13" s="167" t="s">
        <v>100</v>
      </c>
      <c r="B13" s="181"/>
      <c r="C13" s="181"/>
      <c r="D13" s="179"/>
      <c r="E13" s="179"/>
      <c r="F13" s="212" t="s">
        <v>141</v>
      </c>
      <c r="G13" s="212"/>
      <c r="H13" s="212"/>
      <c r="I13" s="212"/>
      <c r="J13" s="212"/>
      <c r="K13" s="212"/>
      <c r="L13" s="212"/>
      <c r="M13" s="182"/>
      <c r="N13" s="182"/>
      <c r="O13" s="182"/>
    </row>
    <row r="14" spans="1:17" ht="12.75">
      <c r="A14" s="167" t="s">
        <v>102</v>
      </c>
      <c r="B14" s="181"/>
      <c r="C14" s="181"/>
      <c r="D14" s="181"/>
      <c r="E14" s="181"/>
      <c r="F14" s="211" t="s">
        <v>142</v>
      </c>
      <c r="G14" s="211"/>
      <c r="H14" s="211"/>
      <c r="I14" s="211"/>
      <c r="J14" s="211"/>
      <c r="K14" s="211"/>
      <c r="L14" s="211"/>
      <c r="M14" s="211"/>
      <c r="N14" s="211"/>
      <c r="O14" s="211"/>
      <c r="P14" s="55"/>
      <c r="Q14" s="55"/>
    </row>
    <row r="15" spans="1:17" ht="12" customHeight="1">
      <c r="A15" s="167" t="s">
        <v>94</v>
      </c>
      <c r="B15" s="181"/>
      <c r="C15" s="181"/>
      <c r="D15" s="181"/>
      <c r="E15" s="181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55"/>
      <c r="Q15" s="55"/>
    </row>
    <row r="16" spans="1:15" ht="12.75">
      <c r="A16" s="97"/>
      <c r="B16" s="97"/>
      <c r="C16" s="97"/>
      <c r="D16" s="97"/>
      <c r="E16" s="168"/>
      <c r="F16" s="168"/>
      <c r="G16" s="168"/>
      <c r="H16" s="168"/>
      <c r="I16" s="169"/>
      <c r="J16" s="105"/>
      <c r="K16" s="105"/>
      <c r="L16" s="105"/>
      <c r="M16" s="105"/>
      <c r="N16" s="97"/>
      <c r="O16" s="97" t="s">
        <v>67</v>
      </c>
    </row>
    <row r="17" spans="1:15" ht="30">
      <c r="A17" s="89" t="s">
        <v>26</v>
      </c>
      <c r="B17" s="89" t="s">
        <v>133</v>
      </c>
      <c r="C17" s="183" t="s">
        <v>3</v>
      </c>
      <c r="D17" s="183" t="s">
        <v>4</v>
      </c>
      <c r="E17" s="183" t="s">
        <v>5</v>
      </c>
      <c r="F17" s="183" t="s">
        <v>6</v>
      </c>
      <c r="G17" s="183" t="s">
        <v>7</v>
      </c>
      <c r="H17" s="183" t="s">
        <v>8</v>
      </c>
      <c r="I17" s="183" t="s">
        <v>9</v>
      </c>
      <c r="J17" s="183" t="s">
        <v>10</v>
      </c>
      <c r="K17" s="183" t="s">
        <v>11</v>
      </c>
      <c r="L17" s="183" t="s">
        <v>12</v>
      </c>
      <c r="M17" s="183" t="s">
        <v>13</v>
      </c>
      <c r="N17" s="183" t="s">
        <v>14</v>
      </c>
      <c r="O17" s="184" t="s">
        <v>15</v>
      </c>
    </row>
    <row r="18" spans="1:15" ht="12.75">
      <c r="A18" s="87">
        <v>1</v>
      </c>
      <c r="B18" s="87">
        <v>2</v>
      </c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5">
        <v>9</v>
      </c>
      <c r="J18" s="185">
        <v>10</v>
      </c>
      <c r="K18" s="185">
        <v>11</v>
      </c>
      <c r="L18" s="185">
        <v>12</v>
      </c>
      <c r="M18" s="185">
        <v>13</v>
      </c>
      <c r="N18" s="185">
        <v>14</v>
      </c>
      <c r="O18" s="87">
        <v>15</v>
      </c>
    </row>
    <row r="19" spans="1:15" ht="12.75">
      <c r="A19" s="116" t="s">
        <v>34</v>
      </c>
      <c r="B19" s="121">
        <v>1000</v>
      </c>
      <c r="C19" s="64">
        <f>SUM(C20,C23,C24,C30,C31,C32,C39,C42,C43)</f>
        <v>43360</v>
      </c>
      <c r="D19" s="64">
        <f aca="true" t="shared" si="0" ref="D19:N19">SUM(D20,D23,D24,D30,D31,D32,D39,D42,D43)</f>
        <v>49200</v>
      </c>
      <c r="E19" s="64">
        <f t="shared" si="0"/>
        <v>46510</v>
      </c>
      <c r="F19" s="64">
        <f t="shared" si="0"/>
        <v>70290</v>
      </c>
      <c r="G19" s="64">
        <f t="shared" si="0"/>
        <v>51840</v>
      </c>
      <c r="H19" s="64">
        <f t="shared" si="0"/>
        <v>53490</v>
      </c>
      <c r="I19" s="64">
        <f t="shared" si="0"/>
        <v>55490</v>
      </c>
      <c r="J19" s="64">
        <f t="shared" si="0"/>
        <v>56040</v>
      </c>
      <c r="K19" s="64">
        <f t="shared" si="0"/>
        <v>52050</v>
      </c>
      <c r="L19" s="64">
        <f t="shared" si="0"/>
        <v>48050</v>
      </c>
      <c r="M19" s="64">
        <f t="shared" si="0"/>
        <v>48260</v>
      </c>
      <c r="N19" s="64">
        <f t="shared" si="0"/>
        <v>49770</v>
      </c>
      <c r="O19" s="186">
        <f>SUM(C19:N19)</f>
        <v>624350</v>
      </c>
    </row>
    <row r="20" spans="1:15" ht="12.75">
      <c r="A20" s="122" t="s">
        <v>35</v>
      </c>
      <c r="B20" s="123">
        <v>1110</v>
      </c>
      <c r="C20" s="64">
        <f>SUM(C21:C22)</f>
        <v>31550</v>
      </c>
      <c r="D20" s="64">
        <f aca="true" t="shared" si="1" ref="D20:N20">SUM(D21:D22)</f>
        <v>35910</v>
      </c>
      <c r="E20" s="64">
        <f t="shared" si="1"/>
        <v>33960</v>
      </c>
      <c r="F20" s="64">
        <f t="shared" si="1"/>
        <v>57740</v>
      </c>
      <c r="G20" s="64">
        <f t="shared" si="1"/>
        <v>38310</v>
      </c>
      <c r="H20" s="64">
        <f t="shared" si="1"/>
        <v>39170</v>
      </c>
      <c r="I20" s="64">
        <f t="shared" si="1"/>
        <v>40610</v>
      </c>
      <c r="J20" s="64">
        <f t="shared" si="1"/>
        <v>41170</v>
      </c>
      <c r="K20" s="64">
        <f t="shared" si="1"/>
        <v>38160</v>
      </c>
      <c r="L20" s="64">
        <f t="shared" si="1"/>
        <v>35140</v>
      </c>
      <c r="M20" s="64">
        <f t="shared" si="1"/>
        <v>35360</v>
      </c>
      <c r="N20" s="64">
        <f t="shared" si="1"/>
        <v>36540</v>
      </c>
      <c r="O20" s="186">
        <f aca="true" t="shared" si="2" ref="O20:O76">SUM(C20:N20)</f>
        <v>463620</v>
      </c>
    </row>
    <row r="21" spans="1:15" ht="12.75">
      <c r="A21" s="124" t="s">
        <v>107</v>
      </c>
      <c r="B21" s="117">
        <v>1111</v>
      </c>
      <c r="C21" s="187">
        <v>31550</v>
      </c>
      <c r="D21" s="187">
        <v>35910</v>
      </c>
      <c r="E21" s="187">
        <v>33960</v>
      </c>
      <c r="F21" s="187">
        <v>57740</v>
      </c>
      <c r="G21" s="187">
        <v>38310</v>
      </c>
      <c r="H21" s="187">
        <v>39170</v>
      </c>
      <c r="I21" s="187">
        <v>40610</v>
      </c>
      <c r="J21" s="187">
        <v>41170</v>
      </c>
      <c r="K21" s="187">
        <v>38160</v>
      </c>
      <c r="L21" s="187">
        <v>35140</v>
      </c>
      <c r="M21" s="187">
        <v>35360</v>
      </c>
      <c r="N21" s="187">
        <v>36540</v>
      </c>
      <c r="O21" s="186">
        <f t="shared" si="2"/>
        <v>463620</v>
      </c>
    </row>
    <row r="22" spans="1:15" ht="12.75">
      <c r="A22" s="124" t="s">
        <v>108</v>
      </c>
      <c r="B22" s="117">
        <v>1112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6">
        <f t="shared" si="2"/>
        <v>0</v>
      </c>
    </row>
    <row r="23" spans="1:15" ht="12.75">
      <c r="A23" s="122" t="s">
        <v>0</v>
      </c>
      <c r="B23" s="123">
        <v>1120</v>
      </c>
      <c r="C23" s="187">
        <v>11730</v>
      </c>
      <c r="D23" s="187">
        <v>13210</v>
      </c>
      <c r="E23" s="187">
        <v>12460</v>
      </c>
      <c r="F23" s="187">
        <v>12460</v>
      </c>
      <c r="G23" s="187">
        <v>13500</v>
      </c>
      <c r="H23" s="187">
        <v>14290</v>
      </c>
      <c r="I23" s="187">
        <v>14780</v>
      </c>
      <c r="J23" s="187">
        <v>14770</v>
      </c>
      <c r="K23" s="187">
        <v>13790</v>
      </c>
      <c r="L23" s="187">
        <v>12810</v>
      </c>
      <c r="M23" s="187">
        <v>12800</v>
      </c>
      <c r="N23" s="187">
        <v>13130</v>
      </c>
      <c r="O23" s="186">
        <f t="shared" si="2"/>
        <v>159730</v>
      </c>
    </row>
    <row r="24" spans="1:15" ht="12.75">
      <c r="A24" s="122" t="s">
        <v>125</v>
      </c>
      <c r="B24" s="123">
        <v>1130</v>
      </c>
      <c r="C24" s="64">
        <f>SUM(C25:C29)</f>
        <v>80</v>
      </c>
      <c r="D24" s="64">
        <f aca="true" t="shared" si="3" ref="D24:N24">SUM(D25:D29)</f>
        <v>80</v>
      </c>
      <c r="E24" s="64">
        <f t="shared" si="3"/>
        <v>90</v>
      </c>
      <c r="F24" s="64">
        <f t="shared" si="3"/>
        <v>90</v>
      </c>
      <c r="G24" s="64">
        <f t="shared" si="3"/>
        <v>30</v>
      </c>
      <c r="H24" s="64">
        <f t="shared" si="3"/>
        <v>30</v>
      </c>
      <c r="I24" s="64">
        <f t="shared" si="3"/>
        <v>100</v>
      </c>
      <c r="J24" s="64">
        <f t="shared" si="3"/>
        <v>100</v>
      </c>
      <c r="K24" s="64">
        <f t="shared" si="3"/>
        <v>100</v>
      </c>
      <c r="L24" s="64">
        <f t="shared" si="3"/>
        <v>100</v>
      </c>
      <c r="M24" s="64">
        <f t="shared" si="3"/>
        <v>100</v>
      </c>
      <c r="N24" s="64">
        <f t="shared" si="3"/>
        <v>100</v>
      </c>
      <c r="O24" s="186">
        <f t="shared" si="2"/>
        <v>1000</v>
      </c>
    </row>
    <row r="25" spans="1:15" ht="25.5">
      <c r="A25" s="124" t="s">
        <v>109</v>
      </c>
      <c r="B25" s="117">
        <v>1131</v>
      </c>
      <c r="C25" s="187">
        <v>80</v>
      </c>
      <c r="D25" s="187">
        <v>80</v>
      </c>
      <c r="E25" s="187">
        <v>90</v>
      </c>
      <c r="F25" s="187">
        <v>90</v>
      </c>
      <c r="G25" s="187">
        <v>30</v>
      </c>
      <c r="H25" s="187">
        <v>30</v>
      </c>
      <c r="I25" s="187">
        <v>100</v>
      </c>
      <c r="J25" s="187">
        <v>100</v>
      </c>
      <c r="K25" s="187">
        <v>100</v>
      </c>
      <c r="L25" s="187">
        <v>100</v>
      </c>
      <c r="M25" s="187">
        <v>100</v>
      </c>
      <c r="N25" s="187">
        <v>100</v>
      </c>
      <c r="O25" s="186">
        <f t="shared" si="2"/>
        <v>1000</v>
      </c>
    </row>
    <row r="26" spans="1:15" ht="12.75">
      <c r="A26" s="124" t="s">
        <v>93</v>
      </c>
      <c r="B26" s="117">
        <v>1132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6">
        <f t="shared" si="2"/>
        <v>0</v>
      </c>
    </row>
    <row r="27" spans="1:15" ht="12.75">
      <c r="A27" s="124" t="s">
        <v>25</v>
      </c>
      <c r="B27" s="117">
        <v>1133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6">
        <f t="shared" si="2"/>
        <v>0</v>
      </c>
    </row>
    <row r="28" spans="1:15" ht="12.75">
      <c r="A28" s="124" t="s">
        <v>110</v>
      </c>
      <c r="B28" s="117">
        <v>1134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6">
        <f t="shared" si="2"/>
        <v>0</v>
      </c>
    </row>
    <row r="29" spans="1:15" ht="12.75">
      <c r="A29" s="124" t="s">
        <v>17</v>
      </c>
      <c r="B29" s="117">
        <v>1135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6">
        <f t="shared" si="2"/>
        <v>0</v>
      </c>
    </row>
    <row r="30" spans="1:15" ht="12.75">
      <c r="A30" s="122" t="s">
        <v>36</v>
      </c>
      <c r="B30" s="123">
        <v>1140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6">
        <f t="shared" si="2"/>
        <v>0</v>
      </c>
    </row>
    <row r="31" spans="1:15" ht="38.25">
      <c r="A31" s="122" t="s">
        <v>37</v>
      </c>
      <c r="B31" s="123">
        <v>1150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6">
        <f t="shared" si="2"/>
        <v>0</v>
      </c>
    </row>
    <row r="32" spans="1:15" ht="12.75">
      <c r="A32" s="122" t="s">
        <v>1</v>
      </c>
      <c r="B32" s="123">
        <v>1160</v>
      </c>
      <c r="C32" s="64">
        <f>SUM(C33:C38)</f>
        <v>0</v>
      </c>
      <c r="D32" s="64">
        <f aca="true" t="shared" si="4" ref="D32:N32">SUM(D33:D38)</f>
        <v>0</v>
      </c>
      <c r="E32" s="64">
        <f t="shared" si="4"/>
        <v>0</v>
      </c>
      <c r="F32" s="64">
        <f t="shared" si="4"/>
        <v>0</v>
      </c>
      <c r="G32" s="64">
        <f t="shared" si="4"/>
        <v>0</v>
      </c>
      <c r="H32" s="64">
        <f t="shared" si="4"/>
        <v>0</v>
      </c>
      <c r="I32" s="64">
        <f t="shared" si="4"/>
        <v>0</v>
      </c>
      <c r="J32" s="64">
        <f t="shared" si="4"/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186">
        <f t="shared" si="2"/>
        <v>0</v>
      </c>
    </row>
    <row r="33" spans="1:15" ht="12.75">
      <c r="A33" s="124" t="s">
        <v>104</v>
      </c>
      <c r="B33" s="117">
        <v>1161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6">
        <f t="shared" si="2"/>
        <v>0</v>
      </c>
    </row>
    <row r="34" spans="1:15" ht="12.75">
      <c r="A34" s="124" t="s">
        <v>111</v>
      </c>
      <c r="B34" s="117">
        <v>1162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6">
        <f t="shared" si="2"/>
        <v>0</v>
      </c>
    </row>
    <row r="35" spans="1:15" ht="12.75">
      <c r="A35" s="124" t="s">
        <v>112</v>
      </c>
      <c r="B35" s="117">
        <v>1163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6">
        <f t="shared" si="2"/>
        <v>0</v>
      </c>
    </row>
    <row r="36" spans="1:15" ht="12.75">
      <c r="A36" s="124" t="s">
        <v>113</v>
      </c>
      <c r="B36" s="117">
        <v>1164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6">
        <f t="shared" si="2"/>
        <v>0</v>
      </c>
    </row>
    <row r="37" spans="1:15" ht="12.75">
      <c r="A37" s="124" t="s">
        <v>114</v>
      </c>
      <c r="B37" s="117">
        <v>1165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6">
        <f t="shared" si="2"/>
        <v>0</v>
      </c>
    </row>
    <row r="38" spans="1:15" ht="12.75">
      <c r="A38" s="124" t="s">
        <v>115</v>
      </c>
      <c r="B38" s="117">
        <v>1166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6">
        <f t="shared" si="2"/>
        <v>0</v>
      </c>
    </row>
    <row r="39" spans="1:15" ht="25.5">
      <c r="A39" s="122" t="s">
        <v>82</v>
      </c>
      <c r="B39" s="123">
        <v>1170</v>
      </c>
      <c r="C39" s="64">
        <f>SUM(C40:C41)</f>
        <v>0</v>
      </c>
      <c r="D39" s="64">
        <f aca="true" t="shared" si="5" ref="D39:N39">SUM(D40:D41)</f>
        <v>0</v>
      </c>
      <c r="E39" s="64">
        <f t="shared" si="5"/>
        <v>0</v>
      </c>
      <c r="F39" s="64">
        <f t="shared" si="5"/>
        <v>0</v>
      </c>
      <c r="G39" s="64">
        <f t="shared" si="5"/>
        <v>0</v>
      </c>
      <c r="H39" s="64">
        <f t="shared" si="5"/>
        <v>0</v>
      </c>
      <c r="I39" s="64">
        <f t="shared" si="5"/>
        <v>0</v>
      </c>
      <c r="J39" s="64">
        <f t="shared" si="5"/>
        <v>0</v>
      </c>
      <c r="K39" s="64">
        <f t="shared" si="5"/>
        <v>0</v>
      </c>
      <c r="L39" s="64">
        <f t="shared" si="5"/>
        <v>0</v>
      </c>
      <c r="M39" s="64">
        <f t="shared" si="5"/>
        <v>0</v>
      </c>
      <c r="N39" s="64">
        <f t="shared" si="5"/>
        <v>0</v>
      </c>
      <c r="O39" s="186">
        <f t="shared" si="2"/>
        <v>0</v>
      </c>
    </row>
    <row r="40" spans="1:15" ht="25.5">
      <c r="A40" s="124" t="s">
        <v>80</v>
      </c>
      <c r="B40" s="117">
        <v>1171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6">
        <f t="shared" si="2"/>
        <v>0</v>
      </c>
    </row>
    <row r="41" spans="1:15" ht="38.25">
      <c r="A41" s="124" t="s">
        <v>87</v>
      </c>
      <c r="B41" s="117">
        <v>1172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6">
        <f t="shared" si="2"/>
        <v>0</v>
      </c>
    </row>
    <row r="42" spans="1:15" ht="12.75">
      <c r="A42" s="125" t="s">
        <v>38</v>
      </c>
      <c r="B42" s="121">
        <v>1200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6">
        <f t="shared" si="2"/>
        <v>0</v>
      </c>
    </row>
    <row r="43" spans="1:15" ht="12.75">
      <c r="A43" s="125" t="s">
        <v>39</v>
      </c>
      <c r="B43" s="121">
        <v>1300</v>
      </c>
      <c r="C43" s="64">
        <f>SUM(C44,C45:C46,C50)</f>
        <v>0</v>
      </c>
      <c r="D43" s="64">
        <f aca="true" t="shared" si="6" ref="D43:N43">SUM(D44,D45:D46,D50)</f>
        <v>0</v>
      </c>
      <c r="E43" s="64">
        <f t="shared" si="6"/>
        <v>0</v>
      </c>
      <c r="F43" s="64">
        <f t="shared" si="6"/>
        <v>0</v>
      </c>
      <c r="G43" s="64">
        <f t="shared" si="6"/>
        <v>0</v>
      </c>
      <c r="H43" s="64">
        <f t="shared" si="6"/>
        <v>0</v>
      </c>
      <c r="I43" s="64">
        <f t="shared" si="6"/>
        <v>0</v>
      </c>
      <c r="J43" s="64">
        <f t="shared" si="6"/>
        <v>0</v>
      </c>
      <c r="K43" s="64">
        <f t="shared" si="6"/>
        <v>0</v>
      </c>
      <c r="L43" s="64">
        <f t="shared" si="6"/>
        <v>0</v>
      </c>
      <c r="M43" s="64">
        <f t="shared" si="6"/>
        <v>0</v>
      </c>
      <c r="N43" s="64">
        <f t="shared" si="6"/>
        <v>0</v>
      </c>
      <c r="O43" s="186">
        <f t="shared" si="2"/>
        <v>0</v>
      </c>
    </row>
    <row r="44" spans="1:15" ht="25.5">
      <c r="A44" s="122" t="s">
        <v>40</v>
      </c>
      <c r="B44" s="123">
        <v>1310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6">
        <f t="shared" si="2"/>
        <v>0</v>
      </c>
    </row>
    <row r="45" spans="1:15" ht="25.5">
      <c r="A45" s="122" t="s">
        <v>41</v>
      </c>
      <c r="B45" s="123">
        <v>1320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6">
        <f t="shared" si="2"/>
        <v>0</v>
      </c>
    </row>
    <row r="46" spans="1:15" ht="12.75">
      <c r="A46" s="122" t="s">
        <v>2</v>
      </c>
      <c r="B46" s="123">
        <v>1340</v>
      </c>
      <c r="C46" s="64">
        <f>SUM(C47:C49)</f>
        <v>0</v>
      </c>
      <c r="D46" s="64">
        <f aca="true" t="shared" si="7" ref="D46:N46">SUM(D47:D49)</f>
        <v>0</v>
      </c>
      <c r="E46" s="64">
        <f t="shared" si="7"/>
        <v>0</v>
      </c>
      <c r="F46" s="64">
        <f t="shared" si="7"/>
        <v>0</v>
      </c>
      <c r="G46" s="64">
        <f t="shared" si="7"/>
        <v>0</v>
      </c>
      <c r="H46" s="64">
        <f t="shared" si="7"/>
        <v>0</v>
      </c>
      <c r="I46" s="64">
        <f t="shared" si="7"/>
        <v>0</v>
      </c>
      <c r="J46" s="64">
        <f t="shared" si="7"/>
        <v>0</v>
      </c>
      <c r="K46" s="64">
        <f t="shared" si="7"/>
        <v>0</v>
      </c>
      <c r="L46" s="64">
        <f t="shared" si="7"/>
        <v>0</v>
      </c>
      <c r="M46" s="64">
        <f t="shared" si="7"/>
        <v>0</v>
      </c>
      <c r="N46" s="64">
        <f t="shared" si="7"/>
        <v>0</v>
      </c>
      <c r="O46" s="186">
        <f t="shared" si="2"/>
        <v>0</v>
      </c>
    </row>
    <row r="47" spans="1:15" ht="12.75">
      <c r="A47" s="124" t="s">
        <v>116</v>
      </c>
      <c r="B47" s="117">
        <v>1341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6">
        <f t="shared" si="2"/>
        <v>0</v>
      </c>
    </row>
    <row r="48" spans="1:15" ht="12.75">
      <c r="A48" s="124" t="s">
        <v>105</v>
      </c>
      <c r="B48" s="117">
        <v>1342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6">
        <f t="shared" si="2"/>
        <v>0</v>
      </c>
    </row>
    <row r="49" spans="1:15" ht="12.75">
      <c r="A49" s="124" t="s">
        <v>117</v>
      </c>
      <c r="B49" s="117">
        <v>1343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6">
        <f t="shared" si="2"/>
        <v>0</v>
      </c>
    </row>
    <row r="50" spans="1:15" ht="12.75">
      <c r="A50" s="122" t="s">
        <v>42</v>
      </c>
      <c r="B50" s="123">
        <v>1350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6">
        <f t="shared" si="2"/>
        <v>0</v>
      </c>
    </row>
    <row r="51" spans="1:15" ht="12.75">
      <c r="A51" s="116" t="s">
        <v>43</v>
      </c>
      <c r="B51" s="121">
        <v>2000</v>
      </c>
      <c r="C51" s="64">
        <f>SUM(C52,C64:C66)</f>
        <v>0</v>
      </c>
      <c r="D51" s="64">
        <f aca="true" t="shared" si="8" ref="D51:N51">SUM(D52,D64:D66)</f>
        <v>0</v>
      </c>
      <c r="E51" s="64">
        <f t="shared" si="8"/>
        <v>0</v>
      </c>
      <c r="F51" s="64">
        <f t="shared" si="8"/>
        <v>0</v>
      </c>
      <c r="G51" s="64">
        <f t="shared" si="8"/>
        <v>0</v>
      </c>
      <c r="H51" s="64">
        <f t="shared" si="8"/>
        <v>0</v>
      </c>
      <c r="I51" s="64">
        <f t="shared" si="8"/>
        <v>0</v>
      </c>
      <c r="J51" s="64">
        <f t="shared" si="8"/>
        <v>0</v>
      </c>
      <c r="K51" s="64">
        <f t="shared" si="8"/>
        <v>0</v>
      </c>
      <c r="L51" s="64">
        <f t="shared" si="8"/>
        <v>0</v>
      </c>
      <c r="M51" s="64">
        <f t="shared" si="8"/>
        <v>0</v>
      </c>
      <c r="N51" s="64">
        <f t="shared" si="8"/>
        <v>0</v>
      </c>
      <c r="O51" s="186">
        <f t="shared" si="2"/>
        <v>0</v>
      </c>
    </row>
    <row r="52" spans="1:15" ht="12.75">
      <c r="A52" s="125" t="s">
        <v>44</v>
      </c>
      <c r="B52" s="121">
        <v>2100</v>
      </c>
      <c r="C52" s="64">
        <f>SUM(C53:C54,C57,C60)</f>
        <v>0</v>
      </c>
      <c r="D52" s="64">
        <f aca="true" t="shared" si="9" ref="D52:N52">SUM(D53:D54,D57,D60)</f>
        <v>0</v>
      </c>
      <c r="E52" s="64">
        <f t="shared" si="9"/>
        <v>0</v>
      </c>
      <c r="F52" s="64">
        <f t="shared" si="9"/>
        <v>0</v>
      </c>
      <c r="G52" s="64">
        <f t="shared" si="9"/>
        <v>0</v>
      </c>
      <c r="H52" s="64">
        <f t="shared" si="9"/>
        <v>0</v>
      </c>
      <c r="I52" s="64">
        <f t="shared" si="9"/>
        <v>0</v>
      </c>
      <c r="J52" s="64">
        <f t="shared" si="9"/>
        <v>0</v>
      </c>
      <c r="K52" s="64">
        <f t="shared" si="9"/>
        <v>0</v>
      </c>
      <c r="L52" s="64">
        <f t="shared" si="9"/>
        <v>0</v>
      </c>
      <c r="M52" s="64">
        <f t="shared" si="9"/>
        <v>0</v>
      </c>
      <c r="N52" s="64">
        <f t="shared" si="9"/>
        <v>0</v>
      </c>
      <c r="O52" s="186">
        <f t="shared" si="2"/>
        <v>0</v>
      </c>
    </row>
    <row r="53" spans="1:15" ht="25.5">
      <c r="A53" s="122" t="s">
        <v>45</v>
      </c>
      <c r="B53" s="123">
        <v>2110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6">
        <f t="shared" si="2"/>
        <v>0</v>
      </c>
    </row>
    <row r="54" spans="1:15" ht="12.75">
      <c r="A54" s="122" t="s">
        <v>46</v>
      </c>
      <c r="B54" s="123">
        <v>2120</v>
      </c>
      <c r="C54" s="64">
        <f>SUM(C55:C56)</f>
        <v>0</v>
      </c>
      <c r="D54" s="64">
        <f aca="true" t="shared" si="10" ref="D54:N54">SUM(D55:D56)</f>
        <v>0</v>
      </c>
      <c r="E54" s="64">
        <f t="shared" si="10"/>
        <v>0</v>
      </c>
      <c r="F54" s="64">
        <f t="shared" si="10"/>
        <v>0</v>
      </c>
      <c r="G54" s="64">
        <f t="shared" si="10"/>
        <v>0</v>
      </c>
      <c r="H54" s="64">
        <f t="shared" si="10"/>
        <v>0</v>
      </c>
      <c r="I54" s="64">
        <f t="shared" si="10"/>
        <v>0</v>
      </c>
      <c r="J54" s="64">
        <f t="shared" si="10"/>
        <v>0</v>
      </c>
      <c r="K54" s="64">
        <f t="shared" si="10"/>
        <v>0</v>
      </c>
      <c r="L54" s="64">
        <f t="shared" si="10"/>
        <v>0</v>
      </c>
      <c r="M54" s="64">
        <f t="shared" si="10"/>
        <v>0</v>
      </c>
      <c r="N54" s="64">
        <f t="shared" si="10"/>
        <v>0</v>
      </c>
      <c r="O54" s="186">
        <f t="shared" si="2"/>
        <v>0</v>
      </c>
    </row>
    <row r="55" spans="1:15" ht="12.75">
      <c r="A55" s="124" t="s">
        <v>118</v>
      </c>
      <c r="B55" s="117">
        <v>2121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6">
        <f t="shared" si="2"/>
        <v>0</v>
      </c>
    </row>
    <row r="56" spans="1:15" ht="12.75">
      <c r="A56" s="124" t="s">
        <v>119</v>
      </c>
      <c r="B56" s="117">
        <v>2123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6">
        <f t="shared" si="2"/>
        <v>0</v>
      </c>
    </row>
    <row r="57" spans="1:15" ht="12.75">
      <c r="A57" s="122" t="s">
        <v>83</v>
      </c>
      <c r="B57" s="123">
        <v>2130</v>
      </c>
      <c r="C57" s="64">
        <f>SUM(C58:C59)</f>
        <v>0</v>
      </c>
      <c r="D57" s="64">
        <f aca="true" t="shared" si="11" ref="D57:N57">SUM(D58:D59)</f>
        <v>0</v>
      </c>
      <c r="E57" s="64">
        <f t="shared" si="11"/>
        <v>0</v>
      </c>
      <c r="F57" s="64">
        <f t="shared" si="11"/>
        <v>0</v>
      </c>
      <c r="G57" s="64">
        <f t="shared" si="11"/>
        <v>0</v>
      </c>
      <c r="H57" s="64">
        <f t="shared" si="11"/>
        <v>0</v>
      </c>
      <c r="I57" s="64">
        <f t="shared" si="11"/>
        <v>0</v>
      </c>
      <c r="J57" s="64">
        <f t="shared" si="11"/>
        <v>0</v>
      </c>
      <c r="K57" s="64">
        <f t="shared" si="11"/>
        <v>0</v>
      </c>
      <c r="L57" s="64">
        <f t="shared" si="11"/>
        <v>0</v>
      </c>
      <c r="M57" s="64">
        <f t="shared" si="11"/>
        <v>0</v>
      </c>
      <c r="N57" s="64">
        <f t="shared" si="11"/>
        <v>0</v>
      </c>
      <c r="O57" s="186">
        <f t="shared" si="2"/>
        <v>0</v>
      </c>
    </row>
    <row r="58" spans="1:15" ht="12.75">
      <c r="A58" s="124" t="s">
        <v>120</v>
      </c>
      <c r="B58" s="117">
        <v>2131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6">
        <f t="shared" si="2"/>
        <v>0</v>
      </c>
    </row>
    <row r="59" spans="1:15" ht="12.75">
      <c r="A59" s="124" t="s">
        <v>121</v>
      </c>
      <c r="B59" s="117">
        <v>2133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6">
        <f t="shared" si="2"/>
        <v>0</v>
      </c>
    </row>
    <row r="60" spans="1:15" ht="12.75">
      <c r="A60" s="122" t="s">
        <v>81</v>
      </c>
      <c r="B60" s="123">
        <v>2140</v>
      </c>
      <c r="C60" s="64">
        <f>SUM(C61:C63)</f>
        <v>0</v>
      </c>
      <c r="D60" s="64">
        <f aca="true" t="shared" si="12" ref="D60:N60">SUM(D61:D63)</f>
        <v>0</v>
      </c>
      <c r="E60" s="64">
        <f t="shared" si="12"/>
        <v>0</v>
      </c>
      <c r="F60" s="64">
        <f t="shared" si="12"/>
        <v>0</v>
      </c>
      <c r="G60" s="64">
        <f t="shared" si="12"/>
        <v>0</v>
      </c>
      <c r="H60" s="64">
        <f t="shared" si="12"/>
        <v>0</v>
      </c>
      <c r="I60" s="64">
        <f t="shared" si="12"/>
        <v>0</v>
      </c>
      <c r="J60" s="64">
        <f t="shared" si="12"/>
        <v>0</v>
      </c>
      <c r="K60" s="64">
        <f t="shared" si="12"/>
        <v>0</v>
      </c>
      <c r="L60" s="64">
        <f t="shared" si="12"/>
        <v>0</v>
      </c>
      <c r="M60" s="64">
        <f t="shared" si="12"/>
        <v>0</v>
      </c>
      <c r="N60" s="64">
        <f t="shared" si="12"/>
        <v>0</v>
      </c>
      <c r="O60" s="186">
        <f t="shared" si="2"/>
        <v>0</v>
      </c>
    </row>
    <row r="61" spans="1:15" ht="12.75">
      <c r="A61" s="124" t="s">
        <v>122</v>
      </c>
      <c r="B61" s="117">
        <v>2141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6">
        <f t="shared" si="2"/>
        <v>0</v>
      </c>
    </row>
    <row r="62" spans="1:15" ht="12.75">
      <c r="A62" s="124" t="s">
        <v>123</v>
      </c>
      <c r="B62" s="117">
        <v>2143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6">
        <f t="shared" si="2"/>
        <v>0</v>
      </c>
    </row>
    <row r="63" spans="1:15" ht="12.75">
      <c r="A63" s="124" t="s">
        <v>124</v>
      </c>
      <c r="B63" s="117">
        <v>2144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6">
        <f t="shared" si="2"/>
        <v>0</v>
      </c>
    </row>
    <row r="64" spans="1:15" ht="12.75">
      <c r="A64" s="125" t="s">
        <v>47</v>
      </c>
      <c r="B64" s="121">
        <v>2200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6">
        <f t="shared" si="2"/>
        <v>0</v>
      </c>
    </row>
    <row r="65" spans="1:15" ht="12.75">
      <c r="A65" s="125" t="s">
        <v>48</v>
      </c>
      <c r="B65" s="121">
        <v>2300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6">
        <f t="shared" si="2"/>
        <v>0</v>
      </c>
    </row>
    <row r="66" spans="1:15" ht="12.75">
      <c r="A66" s="125" t="s">
        <v>49</v>
      </c>
      <c r="B66" s="121">
        <v>2400</v>
      </c>
      <c r="C66" s="64">
        <f>SUM(C67:C70)</f>
        <v>0</v>
      </c>
      <c r="D66" s="64">
        <f aca="true" t="shared" si="13" ref="D66:N66">SUM(D67:D70)</f>
        <v>0</v>
      </c>
      <c r="E66" s="64">
        <f t="shared" si="13"/>
        <v>0</v>
      </c>
      <c r="F66" s="64">
        <f t="shared" si="13"/>
        <v>0</v>
      </c>
      <c r="G66" s="64">
        <f t="shared" si="13"/>
        <v>0</v>
      </c>
      <c r="H66" s="64">
        <f t="shared" si="13"/>
        <v>0</v>
      </c>
      <c r="I66" s="64">
        <f t="shared" si="13"/>
        <v>0</v>
      </c>
      <c r="J66" s="64">
        <f t="shared" si="13"/>
        <v>0</v>
      </c>
      <c r="K66" s="64">
        <f t="shared" si="13"/>
        <v>0</v>
      </c>
      <c r="L66" s="64">
        <f t="shared" si="13"/>
        <v>0</v>
      </c>
      <c r="M66" s="64">
        <f t="shared" si="13"/>
        <v>0</v>
      </c>
      <c r="N66" s="64">
        <f t="shared" si="13"/>
        <v>0</v>
      </c>
      <c r="O66" s="186">
        <f t="shared" si="2"/>
        <v>0</v>
      </c>
    </row>
    <row r="67" spans="1:15" ht="25.5">
      <c r="A67" s="124" t="s">
        <v>50</v>
      </c>
      <c r="B67" s="117">
        <v>2410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6">
        <f t="shared" si="2"/>
        <v>0</v>
      </c>
    </row>
    <row r="68" spans="1:15" ht="25.5">
      <c r="A68" s="124" t="s">
        <v>51</v>
      </c>
      <c r="B68" s="117">
        <v>2420</v>
      </c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6">
        <f t="shared" si="2"/>
        <v>0</v>
      </c>
    </row>
    <row r="69" spans="1:15" ht="12.75">
      <c r="A69" s="124" t="s">
        <v>52</v>
      </c>
      <c r="B69" s="117">
        <v>2430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6">
        <f t="shared" si="2"/>
        <v>0</v>
      </c>
    </row>
    <row r="70" spans="1:15" ht="12.75">
      <c r="A70" s="124" t="s">
        <v>53</v>
      </c>
      <c r="B70" s="117">
        <v>2440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6">
        <f t="shared" si="2"/>
        <v>0</v>
      </c>
    </row>
    <row r="71" spans="1:15" ht="12.75">
      <c r="A71" s="116" t="s">
        <v>54</v>
      </c>
      <c r="B71" s="121">
        <v>3000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6">
        <f t="shared" si="2"/>
        <v>0</v>
      </c>
    </row>
    <row r="72" spans="1:15" ht="12.75">
      <c r="A72" s="125" t="s">
        <v>61</v>
      </c>
      <c r="B72" s="121">
        <v>4110</v>
      </c>
      <c r="C72" s="64">
        <f>SUM(C73:C75)</f>
        <v>0</v>
      </c>
      <c r="D72" s="64">
        <f aca="true" t="shared" si="14" ref="D72:N72">SUM(D73:D75)</f>
        <v>0</v>
      </c>
      <c r="E72" s="64">
        <f t="shared" si="14"/>
        <v>0</v>
      </c>
      <c r="F72" s="64">
        <f t="shared" si="14"/>
        <v>0</v>
      </c>
      <c r="G72" s="64">
        <f t="shared" si="14"/>
        <v>0</v>
      </c>
      <c r="H72" s="64">
        <f t="shared" si="14"/>
        <v>0</v>
      </c>
      <c r="I72" s="64">
        <f t="shared" si="14"/>
        <v>0</v>
      </c>
      <c r="J72" s="64">
        <f t="shared" si="14"/>
        <v>0</v>
      </c>
      <c r="K72" s="64">
        <f t="shared" si="14"/>
        <v>0</v>
      </c>
      <c r="L72" s="64">
        <f t="shared" si="14"/>
        <v>0</v>
      </c>
      <c r="M72" s="64">
        <f t="shared" si="14"/>
        <v>0</v>
      </c>
      <c r="N72" s="64">
        <f t="shared" si="14"/>
        <v>0</v>
      </c>
      <c r="O72" s="186">
        <f t="shared" si="2"/>
        <v>0</v>
      </c>
    </row>
    <row r="73" spans="1:15" ht="25.5">
      <c r="A73" s="124" t="s">
        <v>62</v>
      </c>
      <c r="B73" s="114">
        <v>4111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6">
        <f t="shared" si="2"/>
        <v>0</v>
      </c>
    </row>
    <row r="74" spans="1:15" ht="12.75">
      <c r="A74" s="127" t="s">
        <v>63</v>
      </c>
      <c r="B74" s="117">
        <v>4112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86">
        <f t="shared" si="2"/>
        <v>0</v>
      </c>
    </row>
    <row r="75" spans="1:15" ht="12.75">
      <c r="A75" s="127" t="s">
        <v>64</v>
      </c>
      <c r="B75" s="117">
        <v>4113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86">
        <f t="shared" si="2"/>
        <v>0</v>
      </c>
    </row>
    <row r="76" spans="1:15" ht="12.75">
      <c r="A76" s="129" t="s">
        <v>106</v>
      </c>
      <c r="B76" s="121">
        <v>4210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86">
        <f t="shared" si="2"/>
        <v>0</v>
      </c>
    </row>
    <row r="77" spans="1:15" ht="12.75">
      <c r="A77" s="191" t="s">
        <v>19</v>
      </c>
      <c r="B77" s="192"/>
      <c r="C77" s="193">
        <f>SUM(C71:C72,C51,C19,C76)</f>
        <v>43360</v>
      </c>
      <c r="D77" s="193">
        <f aca="true" t="shared" si="15" ref="D77:N77">SUM(D71:D72,D51,D19,D76)</f>
        <v>49200</v>
      </c>
      <c r="E77" s="193">
        <f t="shared" si="15"/>
        <v>46510</v>
      </c>
      <c r="F77" s="193">
        <f t="shared" si="15"/>
        <v>70290</v>
      </c>
      <c r="G77" s="193">
        <f t="shared" si="15"/>
        <v>51840</v>
      </c>
      <c r="H77" s="193">
        <f t="shared" si="15"/>
        <v>53490</v>
      </c>
      <c r="I77" s="193">
        <f t="shared" si="15"/>
        <v>55490</v>
      </c>
      <c r="J77" s="193">
        <f t="shared" si="15"/>
        <v>56040</v>
      </c>
      <c r="K77" s="193">
        <f t="shared" si="15"/>
        <v>52050</v>
      </c>
      <c r="L77" s="193">
        <f t="shared" si="15"/>
        <v>48050</v>
      </c>
      <c r="M77" s="193">
        <f t="shared" si="15"/>
        <v>48260</v>
      </c>
      <c r="N77" s="193">
        <f t="shared" si="15"/>
        <v>49770</v>
      </c>
      <c r="O77" s="186">
        <f>SUM(C77:N77)</f>
        <v>624350</v>
      </c>
    </row>
    <row r="78" spans="1:15" ht="12.75">
      <c r="A78" s="107"/>
      <c r="B78" s="97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5"/>
    </row>
    <row r="79" spans="1:15" ht="15">
      <c r="A79" s="201" t="s">
        <v>143</v>
      </c>
      <c r="B79" s="97"/>
      <c r="C79" s="97"/>
      <c r="D79" s="97"/>
      <c r="E79" s="97"/>
      <c r="F79" s="98"/>
      <c r="G79" s="98"/>
      <c r="H79" s="98"/>
      <c r="I79" s="213" t="s">
        <v>132</v>
      </c>
      <c r="J79" s="213"/>
      <c r="K79" s="213"/>
      <c r="L79" s="106"/>
      <c r="M79" s="106"/>
      <c r="N79" s="106"/>
      <c r="O79" s="99"/>
    </row>
    <row r="80" spans="1:15" ht="15">
      <c r="A80" s="96"/>
      <c r="B80" s="97"/>
      <c r="C80" s="97"/>
      <c r="D80" s="97"/>
      <c r="E80" s="97"/>
      <c r="F80" s="196" t="s">
        <v>55</v>
      </c>
      <c r="G80" s="196"/>
      <c r="H80" s="196"/>
      <c r="I80" s="196" t="s">
        <v>56</v>
      </c>
      <c r="J80" s="196"/>
      <c r="K80" s="196"/>
      <c r="L80" s="106"/>
      <c r="M80" s="106"/>
      <c r="N80" s="106"/>
      <c r="O80" s="99"/>
    </row>
    <row r="81" spans="1:15" ht="13.5" customHeight="1">
      <c r="A81" s="215" t="s">
        <v>57</v>
      </c>
      <c r="B81" s="101"/>
      <c r="C81" s="101"/>
      <c r="D81" s="101"/>
      <c r="E81" s="101"/>
      <c r="F81" s="101"/>
      <c r="G81" s="101"/>
      <c r="H81" s="101"/>
      <c r="I81" s="101"/>
      <c r="J81" s="102"/>
      <c r="K81" s="102"/>
      <c r="L81" s="170"/>
      <c r="M81" s="170"/>
      <c r="N81" s="170"/>
      <c r="O81" s="103"/>
    </row>
    <row r="82" spans="1:15" ht="15">
      <c r="A82" s="215"/>
      <c r="B82" s="97"/>
      <c r="C82" s="97"/>
      <c r="D82" s="97"/>
      <c r="E82" s="97"/>
      <c r="F82" s="98"/>
      <c r="G82" s="98"/>
      <c r="H82" s="98"/>
      <c r="I82" s="213" t="s">
        <v>144</v>
      </c>
      <c r="J82" s="213"/>
      <c r="K82" s="213"/>
      <c r="L82" s="106"/>
      <c r="M82" s="106"/>
      <c r="N82" s="106"/>
      <c r="O82" s="99"/>
    </row>
    <row r="83" spans="1:15" ht="15">
      <c r="A83" s="104"/>
      <c r="B83" s="97"/>
      <c r="C83" s="97"/>
      <c r="D83" s="97"/>
      <c r="E83" s="97"/>
      <c r="F83" s="100" t="s">
        <v>55</v>
      </c>
      <c r="G83" s="100"/>
      <c r="H83" s="100"/>
      <c r="I83" s="100" t="s">
        <v>56</v>
      </c>
      <c r="J83" s="100"/>
      <c r="K83" s="100"/>
      <c r="L83" s="106"/>
      <c r="M83" s="106"/>
      <c r="N83" s="106"/>
      <c r="O83" s="99"/>
    </row>
    <row r="84" spans="1:15" ht="15">
      <c r="A84" s="178"/>
      <c r="B84" s="106"/>
      <c r="C84" s="107"/>
      <c r="D84" s="108"/>
      <c r="E84" s="108"/>
      <c r="F84" s="109"/>
      <c r="G84" s="109"/>
      <c r="H84" s="106"/>
      <c r="I84" s="106"/>
      <c r="J84" s="106"/>
      <c r="K84" s="106"/>
      <c r="L84" s="106"/>
      <c r="M84" s="106"/>
      <c r="N84" s="106"/>
      <c r="O84" s="99"/>
    </row>
    <row r="85" spans="1:15" ht="15">
      <c r="A85" s="177" t="s">
        <v>65</v>
      </c>
      <c r="B85" s="76"/>
      <c r="C85" s="73"/>
      <c r="D85" s="73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</sheetData>
  <sheetProtection formatCells="0" formatColumns="0" formatRows="0" selectLockedCells="1"/>
  <mergeCells count="15">
    <mergeCell ref="F12:L12"/>
    <mergeCell ref="L1:O1"/>
    <mergeCell ref="H3:K3"/>
    <mergeCell ref="A4:O4"/>
    <mergeCell ref="A7:O7"/>
    <mergeCell ref="A8:O8"/>
    <mergeCell ref="A9:O9"/>
    <mergeCell ref="A10:O10"/>
    <mergeCell ref="A5:O5"/>
    <mergeCell ref="F14:O14"/>
    <mergeCell ref="F13:L13"/>
    <mergeCell ref="I82:K82"/>
    <mergeCell ref="I79:K79"/>
    <mergeCell ref="F15:O15"/>
    <mergeCell ref="A81:A82"/>
  </mergeCells>
  <printOptions horizontalCentered="1"/>
  <pageMargins left="0" right="0" top="0" bottom="0" header="0" footer="0"/>
  <pageSetup horizontalDpi="600" verticalDpi="600" orientation="landscape" paperSize="9" scale="74" r:id="rId2"/>
  <rowBreaks count="1" manualBreakCount="1">
    <brk id="43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6"/>
  <sheetViews>
    <sheetView zoomScale="75" zoomScaleNormal="75" zoomScalePageLayoutView="0" workbookViewId="0" topLeftCell="A52">
      <selection activeCell="C23" sqref="C23"/>
    </sheetView>
  </sheetViews>
  <sheetFormatPr defaultColWidth="9.00390625" defaultRowHeight="12.75"/>
  <cols>
    <col min="1" max="1" width="75.125" style="16" customWidth="1"/>
    <col min="2" max="2" width="6.625" style="16" customWidth="1"/>
    <col min="3" max="3" width="9.125" style="16" customWidth="1"/>
    <col min="4" max="13" width="9.75390625" style="16" customWidth="1"/>
    <col min="14" max="16384" width="9.125" style="16" customWidth="1"/>
  </cols>
  <sheetData>
    <row r="1" spans="1:13" ht="61.5" customHeight="1">
      <c r="A1" s="141"/>
      <c r="B1" s="141"/>
      <c r="C1" s="141"/>
      <c r="D1" s="141"/>
      <c r="E1" s="141"/>
      <c r="F1" s="141"/>
      <c r="G1" s="141"/>
      <c r="H1" s="141"/>
      <c r="I1" s="226" t="s">
        <v>163</v>
      </c>
      <c r="J1" s="226"/>
      <c r="K1" s="226"/>
      <c r="L1" s="226"/>
      <c r="M1" s="226"/>
    </row>
    <row r="2" spans="1:13" ht="21.75" customHeight="1">
      <c r="A2" s="227" t="s">
        <v>135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42" customHeight="1">
      <c r="A3" s="228" t="str">
        <f>План!A12</f>
        <v>02147687  Управління освіти і науки Сумської обласної державної адміністрації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s="14" customFormat="1" ht="12.75" customHeight="1">
      <c r="A4" s="229" t="s">
        <v>130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14" customFormat="1" ht="15.75">
      <c r="A5" s="230" t="str">
        <f>План!A14</f>
        <v>м. Суми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s="14" customFormat="1" ht="12.75" customHeight="1">
      <c r="A6" s="231" t="s">
        <v>66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s="19" customFormat="1" ht="16.5" customHeight="1">
      <c r="A7" s="62" t="s">
        <v>101</v>
      </c>
      <c r="B7" s="232" t="s">
        <v>159</v>
      </c>
      <c r="C7" s="232"/>
      <c r="D7" s="232"/>
      <c r="E7" s="232"/>
      <c r="F7" s="232"/>
      <c r="G7" s="232"/>
      <c r="H7" s="232"/>
      <c r="I7" s="232"/>
      <c r="J7" s="232"/>
      <c r="K7" s="62"/>
      <c r="L7" s="72"/>
      <c r="M7" s="142"/>
    </row>
    <row r="8" spans="1:13" s="17" customFormat="1" ht="19.5" customHeight="1">
      <c r="A8" s="62" t="s">
        <v>100</v>
      </c>
      <c r="B8" s="225" t="s">
        <v>141</v>
      </c>
      <c r="C8" s="225"/>
      <c r="D8" s="225"/>
      <c r="E8" s="225"/>
      <c r="F8" s="225"/>
      <c r="G8" s="225"/>
      <c r="H8" s="225"/>
      <c r="I8" s="225"/>
      <c r="J8" s="225"/>
      <c r="K8" s="143"/>
      <c r="L8" s="143"/>
      <c r="M8" s="143"/>
    </row>
    <row r="9" spans="1:13" s="17" customFormat="1" ht="19.5" customHeight="1">
      <c r="A9" s="234" t="s">
        <v>98</v>
      </c>
      <c r="B9" s="234"/>
      <c r="C9" s="225" t="s">
        <v>142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s="17" customFormat="1" ht="18" customHeight="1">
      <c r="A10" s="234" t="s">
        <v>97</v>
      </c>
      <c r="B10" s="234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</row>
    <row r="11" spans="1:13" s="20" customFormat="1" ht="12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 t="s">
        <v>67</v>
      </c>
    </row>
    <row r="12" spans="1:13" s="21" customFormat="1" ht="12" customHeight="1">
      <c r="A12" s="237" t="s">
        <v>26</v>
      </c>
      <c r="B12" s="238" t="s">
        <v>27</v>
      </c>
      <c r="C12" s="238" t="s">
        <v>68</v>
      </c>
      <c r="D12" s="238" t="s">
        <v>162</v>
      </c>
      <c r="E12" s="238"/>
      <c r="F12" s="238"/>
      <c r="G12" s="238"/>
      <c r="H12" s="238"/>
      <c r="I12" s="238" t="s">
        <v>69</v>
      </c>
      <c r="J12" s="237"/>
      <c r="K12" s="237"/>
      <c r="L12" s="237" t="s">
        <v>70</v>
      </c>
      <c r="M12" s="237"/>
    </row>
    <row r="13" spans="1:13" s="21" customFormat="1" ht="15.75" customHeight="1">
      <c r="A13" s="237"/>
      <c r="B13" s="238"/>
      <c r="C13" s="238"/>
      <c r="D13" s="238"/>
      <c r="E13" s="238"/>
      <c r="F13" s="238"/>
      <c r="G13" s="238"/>
      <c r="H13" s="238"/>
      <c r="I13" s="237"/>
      <c r="J13" s="237"/>
      <c r="K13" s="237"/>
      <c r="L13" s="236" t="s">
        <v>71</v>
      </c>
      <c r="M13" s="236"/>
    </row>
    <row r="14" spans="1:13" s="21" customFormat="1" ht="17.25" customHeight="1">
      <c r="A14" s="237"/>
      <c r="B14" s="238"/>
      <c r="C14" s="238"/>
      <c r="D14" s="238" t="s">
        <v>23</v>
      </c>
      <c r="E14" s="235" t="s">
        <v>146</v>
      </c>
      <c r="F14" s="235"/>
      <c r="G14" s="235"/>
      <c r="H14" s="235"/>
      <c r="I14" s="235" t="s">
        <v>23</v>
      </c>
      <c r="J14" s="235" t="s">
        <v>146</v>
      </c>
      <c r="K14" s="235"/>
      <c r="L14" s="236"/>
      <c r="M14" s="236"/>
    </row>
    <row r="15" spans="1:13" s="20" customFormat="1" ht="13.5" customHeight="1">
      <c r="A15" s="237"/>
      <c r="B15" s="238"/>
      <c r="C15" s="238"/>
      <c r="D15" s="238"/>
      <c r="E15" s="172">
        <v>25010100</v>
      </c>
      <c r="F15" s="172">
        <v>25010200</v>
      </c>
      <c r="G15" s="172">
        <v>25010300</v>
      </c>
      <c r="H15" s="172">
        <v>25010400</v>
      </c>
      <c r="I15" s="235"/>
      <c r="J15" s="172">
        <v>25020100</v>
      </c>
      <c r="K15" s="172">
        <v>25020200</v>
      </c>
      <c r="L15" s="200"/>
      <c r="M15" s="173"/>
    </row>
    <row r="16" spans="1:13" s="22" customFormat="1" ht="11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5">
        <v>11</v>
      </c>
      <c r="L16" s="145">
        <v>12</v>
      </c>
      <c r="M16" s="146">
        <v>13</v>
      </c>
    </row>
    <row r="17" spans="1:13" s="19" customFormat="1" ht="15">
      <c r="A17" s="147" t="s">
        <v>58</v>
      </c>
      <c r="B17" s="148" t="s">
        <v>32</v>
      </c>
      <c r="C17" s="176">
        <f>SUM(D17,I17,L17,M17)</f>
        <v>66300</v>
      </c>
      <c r="D17" s="176">
        <f>SUM(E17:H17)</f>
        <v>66300</v>
      </c>
      <c r="E17" s="176">
        <f aca="true" t="shared" si="0" ref="E17:H18">E18</f>
        <v>0</v>
      </c>
      <c r="F17" s="176">
        <f t="shared" si="0"/>
        <v>0</v>
      </c>
      <c r="G17" s="176">
        <f t="shared" si="0"/>
        <v>66300</v>
      </c>
      <c r="H17" s="176">
        <f t="shared" si="0"/>
        <v>0</v>
      </c>
      <c r="I17" s="176">
        <f>SUM(J17:K17)</f>
        <v>0</v>
      </c>
      <c r="J17" s="176">
        <f aca="true" t="shared" si="1" ref="J17:M18">J18</f>
        <v>0</v>
      </c>
      <c r="K17" s="176">
        <f t="shared" si="1"/>
        <v>0</v>
      </c>
      <c r="L17" s="176">
        <f t="shared" si="1"/>
        <v>0</v>
      </c>
      <c r="M17" s="176">
        <f t="shared" si="1"/>
        <v>0</v>
      </c>
    </row>
    <row r="18" spans="1:13" s="23" customFormat="1" ht="12" customHeight="1">
      <c r="A18" s="118" t="s">
        <v>145</v>
      </c>
      <c r="B18" s="149" t="s">
        <v>32</v>
      </c>
      <c r="C18" s="176">
        <f aca="true" t="shared" si="2" ref="C18:C76">SUM(D18,I18,L18,M18)</f>
        <v>66300</v>
      </c>
      <c r="D18" s="176">
        <f aca="true" t="shared" si="3" ref="D18:D76">SUM(E18:H18)</f>
        <v>66300</v>
      </c>
      <c r="E18" s="176">
        <f t="shared" si="0"/>
        <v>0</v>
      </c>
      <c r="F18" s="176">
        <f t="shared" si="0"/>
        <v>0</v>
      </c>
      <c r="G18" s="176">
        <f t="shared" si="0"/>
        <v>66300</v>
      </c>
      <c r="H18" s="176">
        <f t="shared" si="0"/>
        <v>0</v>
      </c>
      <c r="I18" s="176">
        <f aca="true" t="shared" si="4" ref="I18:I76">SUM(J18:K18)</f>
        <v>0</v>
      </c>
      <c r="J18" s="176">
        <f t="shared" si="1"/>
        <v>0</v>
      </c>
      <c r="K18" s="176">
        <f t="shared" si="1"/>
        <v>0</v>
      </c>
      <c r="L18" s="176">
        <f t="shared" si="1"/>
        <v>0</v>
      </c>
      <c r="M18" s="176">
        <f t="shared" si="1"/>
        <v>0</v>
      </c>
    </row>
    <row r="19" spans="1:13" s="19" customFormat="1" ht="15">
      <c r="A19" s="147" t="s">
        <v>60</v>
      </c>
      <c r="B19" s="148" t="s">
        <v>32</v>
      </c>
      <c r="C19" s="176">
        <f t="shared" si="2"/>
        <v>66300</v>
      </c>
      <c r="D19" s="176">
        <f t="shared" si="3"/>
        <v>66300</v>
      </c>
      <c r="E19" s="176">
        <f>SUM(E20,E52,E72:E73,E77)</f>
        <v>0</v>
      </c>
      <c r="F19" s="176">
        <f>SUM(F20,F52,F72:F73,F77)</f>
        <v>0</v>
      </c>
      <c r="G19" s="176">
        <f>SUM(G20,G52,G72:G73,G77)</f>
        <v>66300</v>
      </c>
      <c r="H19" s="176">
        <f>SUM(H20,H52,H72:H73,H77)</f>
        <v>0</v>
      </c>
      <c r="I19" s="176">
        <f t="shared" si="4"/>
        <v>0</v>
      </c>
      <c r="J19" s="176">
        <f>SUM(J20,J52,J72:J73,J77)</f>
        <v>0</v>
      </c>
      <c r="K19" s="176">
        <f>SUM(K20,K52,K72:K73,K77)</f>
        <v>0</v>
      </c>
      <c r="L19" s="176">
        <f>SUM(L20,L52,L72:L73,L77)</f>
        <v>0</v>
      </c>
      <c r="M19" s="176">
        <f>SUM(M20,M52,M72:M73,M77)</f>
        <v>0</v>
      </c>
    </row>
    <row r="20" spans="1:13" s="24" customFormat="1" ht="15">
      <c r="A20" s="116" t="s">
        <v>34</v>
      </c>
      <c r="B20" s="121">
        <v>1000</v>
      </c>
      <c r="C20" s="176">
        <f t="shared" si="2"/>
        <v>66300</v>
      </c>
      <c r="D20" s="176">
        <f t="shared" si="3"/>
        <v>66300</v>
      </c>
      <c r="E20" s="176">
        <f>SUM(E21,E24,E25,E31,E32,E33,E40,E43,E44)</f>
        <v>0</v>
      </c>
      <c r="F20" s="176">
        <f>SUM(F21,F24,F25,F31,F32,F33,F40,F43,F44)</f>
        <v>0</v>
      </c>
      <c r="G20" s="176">
        <f>SUM(G21,G24,G25,G31,G32,G33,G40,G43,G44)</f>
        <v>66300</v>
      </c>
      <c r="H20" s="176">
        <f>SUM(H21,H24,H25,H31,H32,H33,H40,H43,H44)</f>
        <v>0</v>
      </c>
      <c r="I20" s="176">
        <f t="shared" si="4"/>
        <v>0</v>
      </c>
      <c r="J20" s="176">
        <f>SUM(J21,J24,J25,J31,J32,J33,J40,J43,J44)</f>
        <v>0</v>
      </c>
      <c r="K20" s="176">
        <f>SUM(K21,K24,K25,K31,K32,K33,K40,K43,K44)</f>
        <v>0</v>
      </c>
      <c r="L20" s="176">
        <f>SUM(L21,L24,L25,L31,L32,L33,L40,L43,L44)</f>
        <v>0</v>
      </c>
      <c r="M20" s="176">
        <f>SUM(M21,M24,M25,M31,M32,M33,M40,M43,M44)</f>
        <v>0</v>
      </c>
    </row>
    <row r="21" spans="1:13" s="25" customFormat="1" ht="15">
      <c r="A21" s="122" t="s">
        <v>35</v>
      </c>
      <c r="B21" s="123">
        <v>1110</v>
      </c>
      <c r="C21" s="176">
        <f t="shared" si="2"/>
        <v>0</v>
      </c>
      <c r="D21" s="176">
        <f t="shared" si="3"/>
        <v>0</v>
      </c>
      <c r="E21" s="176">
        <f>SUM(E22:E23)</f>
        <v>0</v>
      </c>
      <c r="F21" s="176">
        <f>SUM(F22:F23)</f>
        <v>0</v>
      </c>
      <c r="G21" s="176">
        <f>SUM(G22:G23)</f>
        <v>0</v>
      </c>
      <c r="H21" s="176">
        <f>SUM(H22:H23)</f>
        <v>0</v>
      </c>
      <c r="I21" s="176">
        <f t="shared" si="4"/>
        <v>0</v>
      </c>
      <c r="J21" s="176">
        <f>SUM(J22:J23)</f>
        <v>0</v>
      </c>
      <c r="K21" s="176">
        <f>SUM(K22:K23)</f>
        <v>0</v>
      </c>
      <c r="L21" s="176">
        <f>SUM(L22:L23)</f>
        <v>0</v>
      </c>
      <c r="M21" s="176">
        <f>SUM(M22:M23)</f>
        <v>0</v>
      </c>
    </row>
    <row r="22" spans="1:13" s="23" customFormat="1" ht="15">
      <c r="A22" s="124" t="s">
        <v>107</v>
      </c>
      <c r="B22" s="117">
        <v>1111</v>
      </c>
      <c r="C22" s="176">
        <f t="shared" si="2"/>
        <v>0</v>
      </c>
      <c r="D22" s="176">
        <f t="shared" si="3"/>
        <v>0</v>
      </c>
      <c r="E22" s="197"/>
      <c r="F22" s="197"/>
      <c r="G22" s="197"/>
      <c r="H22" s="197"/>
      <c r="I22" s="176">
        <f t="shared" si="4"/>
        <v>0</v>
      </c>
      <c r="J22" s="197"/>
      <c r="K22" s="197"/>
      <c r="L22" s="176"/>
      <c r="M22" s="197"/>
    </row>
    <row r="23" spans="1:13" s="23" customFormat="1" ht="15">
      <c r="A23" s="124" t="s">
        <v>108</v>
      </c>
      <c r="B23" s="117">
        <v>1112</v>
      </c>
      <c r="C23" s="176">
        <f t="shared" si="2"/>
        <v>0</v>
      </c>
      <c r="D23" s="176">
        <f t="shared" si="3"/>
        <v>0</v>
      </c>
      <c r="E23" s="197"/>
      <c r="F23" s="197"/>
      <c r="G23" s="197"/>
      <c r="H23" s="197"/>
      <c r="I23" s="176">
        <f t="shared" si="4"/>
        <v>0</v>
      </c>
      <c r="J23" s="197"/>
      <c r="K23" s="197"/>
      <c r="L23" s="176"/>
      <c r="M23" s="197"/>
    </row>
    <row r="24" spans="1:13" s="25" customFormat="1" ht="15">
      <c r="A24" s="122" t="s">
        <v>0</v>
      </c>
      <c r="B24" s="123">
        <v>1120</v>
      </c>
      <c r="C24" s="176">
        <f t="shared" si="2"/>
        <v>0</v>
      </c>
      <c r="D24" s="176">
        <f t="shared" si="3"/>
        <v>0</v>
      </c>
      <c r="E24" s="197"/>
      <c r="F24" s="197"/>
      <c r="G24" s="197"/>
      <c r="H24" s="197"/>
      <c r="I24" s="176">
        <f t="shared" si="4"/>
        <v>0</v>
      </c>
      <c r="J24" s="197"/>
      <c r="K24" s="197"/>
      <c r="L24" s="176"/>
      <c r="M24" s="197"/>
    </row>
    <row r="25" spans="1:13" s="19" customFormat="1" ht="15">
      <c r="A25" s="122" t="s">
        <v>125</v>
      </c>
      <c r="B25" s="123">
        <v>1130</v>
      </c>
      <c r="C25" s="176">
        <f t="shared" si="2"/>
        <v>16300</v>
      </c>
      <c r="D25" s="176">
        <f t="shared" si="3"/>
        <v>16300</v>
      </c>
      <c r="E25" s="176">
        <f>SUM(E26:E30)</f>
        <v>0</v>
      </c>
      <c r="F25" s="176">
        <f>SUM(F26:F30)</f>
        <v>0</v>
      </c>
      <c r="G25" s="176">
        <f>SUM(G26:G30)</f>
        <v>16300</v>
      </c>
      <c r="H25" s="176">
        <f>SUM(H26:H30)</f>
        <v>0</v>
      </c>
      <c r="I25" s="176">
        <f t="shared" si="4"/>
        <v>0</v>
      </c>
      <c r="J25" s="176">
        <f>SUM(J26:J30)</f>
        <v>0</v>
      </c>
      <c r="K25" s="176">
        <f>SUM(K26:K30)</f>
        <v>0</v>
      </c>
      <c r="L25" s="176">
        <f>SUM(L26:L30)</f>
        <v>0</v>
      </c>
      <c r="M25" s="176">
        <f>SUM(M26:M30)</f>
        <v>0</v>
      </c>
    </row>
    <row r="26" spans="1:13" s="23" customFormat="1" ht="25.5">
      <c r="A26" s="124" t="s">
        <v>109</v>
      </c>
      <c r="B26" s="117">
        <v>1131</v>
      </c>
      <c r="C26" s="176">
        <f t="shared" si="2"/>
        <v>8000</v>
      </c>
      <c r="D26" s="176">
        <f t="shared" si="3"/>
        <v>8000</v>
      </c>
      <c r="E26" s="197"/>
      <c r="F26" s="197"/>
      <c r="G26" s="197">
        <v>8000</v>
      </c>
      <c r="H26" s="197"/>
      <c r="I26" s="176">
        <f t="shared" si="4"/>
        <v>0</v>
      </c>
      <c r="J26" s="197"/>
      <c r="K26" s="197"/>
      <c r="L26" s="176"/>
      <c r="M26" s="197"/>
    </row>
    <row r="27" spans="1:13" s="27" customFormat="1" ht="15">
      <c r="A27" s="124" t="s">
        <v>93</v>
      </c>
      <c r="B27" s="117">
        <v>1132</v>
      </c>
      <c r="C27" s="176">
        <f t="shared" si="2"/>
        <v>0</v>
      </c>
      <c r="D27" s="176">
        <f t="shared" si="3"/>
        <v>0</v>
      </c>
      <c r="E27" s="197"/>
      <c r="F27" s="197"/>
      <c r="G27" s="197"/>
      <c r="H27" s="197"/>
      <c r="I27" s="176">
        <f t="shared" si="4"/>
        <v>0</v>
      </c>
      <c r="J27" s="197"/>
      <c r="K27" s="197"/>
      <c r="L27" s="176"/>
      <c r="M27" s="197"/>
    </row>
    <row r="28" spans="1:13" s="23" customFormat="1" ht="15">
      <c r="A28" s="124" t="s">
        <v>25</v>
      </c>
      <c r="B28" s="117">
        <v>1133</v>
      </c>
      <c r="C28" s="176">
        <f t="shared" si="2"/>
        <v>0</v>
      </c>
      <c r="D28" s="176">
        <f t="shared" si="3"/>
        <v>0</v>
      </c>
      <c r="E28" s="197"/>
      <c r="F28" s="197"/>
      <c r="G28" s="197"/>
      <c r="H28" s="197"/>
      <c r="I28" s="176">
        <f t="shared" si="4"/>
        <v>0</v>
      </c>
      <c r="J28" s="197"/>
      <c r="K28" s="197"/>
      <c r="L28" s="176"/>
      <c r="M28" s="197"/>
    </row>
    <row r="29" spans="1:13" s="23" customFormat="1" ht="15">
      <c r="A29" s="124" t="s">
        <v>110</v>
      </c>
      <c r="B29" s="117">
        <v>1134</v>
      </c>
      <c r="C29" s="176">
        <f t="shared" si="2"/>
        <v>8000</v>
      </c>
      <c r="D29" s="176">
        <f t="shared" si="3"/>
        <v>8000</v>
      </c>
      <c r="E29" s="197"/>
      <c r="F29" s="197"/>
      <c r="G29" s="197">
        <v>8000</v>
      </c>
      <c r="H29" s="197"/>
      <c r="I29" s="176">
        <f t="shared" si="4"/>
        <v>0</v>
      </c>
      <c r="J29" s="197"/>
      <c r="K29" s="197"/>
      <c r="L29" s="176"/>
      <c r="M29" s="197"/>
    </row>
    <row r="30" spans="1:13" s="23" customFormat="1" ht="15">
      <c r="A30" s="124" t="s">
        <v>17</v>
      </c>
      <c r="B30" s="117">
        <v>1135</v>
      </c>
      <c r="C30" s="176">
        <f t="shared" si="2"/>
        <v>300</v>
      </c>
      <c r="D30" s="176">
        <f t="shared" si="3"/>
        <v>300</v>
      </c>
      <c r="E30" s="197"/>
      <c r="F30" s="197"/>
      <c r="G30" s="197">
        <v>300</v>
      </c>
      <c r="H30" s="197"/>
      <c r="I30" s="176">
        <f t="shared" si="4"/>
        <v>0</v>
      </c>
      <c r="J30" s="197"/>
      <c r="K30" s="197"/>
      <c r="L30" s="176"/>
      <c r="M30" s="197"/>
    </row>
    <row r="31" spans="1:13" s="23" customFormat="1" ht="15">
      <c r="A31" s="122" t="s">
        <v>36</v>
      </c>
      <c r="B31" s="123">
        <v>1140</v>
      </c>
      <c r="C31" s="176">
        <f t="shared" si="2"/>
        <v>2000</v>
      </c>
      <c r="D31" s="176">
        <f t="shared" si="3"/>
        <v>2000</v>
      </c>
      <c r="E31" s="197"/>
      <c r="F31" s="197"/>
      <c r="G31" s="197">
        <v>2000</v>
      </c>
      <c r="H31" s="197"/>
      <c r="I31" s="176">
        <f t="shared" si="4"/>
        <v>0</v>
      </c>
      <c r="J31" s="197"/>
      <c r="K31" s="197"/>
      <c r="L31" s="176"/>
      <c r="M31" s="197"/>
    </row>
    <row r="32" spans="1:13" s="23" customFormat="1" ht="25.5">
      <c r="A32" s="122" t="s">
        <v>37</v>
      </c>
      <c r="B32" s="123">
        <v>1150</v>
      </c>
      <c r="C32" s="176">
        <f t="shared" si="2"/>
        <v>0</v>
      </c>
      <c r="D32" s="176">
        <f t="shared" si="3"/>
        <v>0</v>
      </c>
      <c r="E32" s="197"/>
      <c r="F32" s="197"/>
      <c r="G32" s="197"/>
      <c r="H32" s="197"/>
      <c r="I32" s="176">
        <f t="shared" si="4"/>
        <v>0</v>
      </c>
      <c r="J32" s="197"/>
      <c r="K32" s="197"/>
      <c r="L32" s="176"/>
      <c r="M32" s="197"/>
    </row>
    <row r="33" spans="1:13" s="23" customFormat="1" ht="15">
      <c r="A33" s="122" t="s">
        <v>1</v>
      </c>
      <c r="B33" s="123">
        <v>1160</v>
      </c>
      <c r="C33" s="176">
        <f t="shared" si="2"/>
        <v>48000</v>
      </c>
      <c r="D33" s="176">
        <f t="shared" si="3"/>
        <v>48000</v>
      </c>
      <c r="E33" s="176">
        <f>SUM(E34:E39)</f>
        <v>0</v>
      </c>
      <c r="F33" s="176">
        <f>SUM(F34:F39)</f>
        <v>0</v>
      </c>
      <c r="G33" s="176">
        <f>SUM(G34:G39)</f>
        <v>48000</v>
      </c>
      <c r="H33" s="176">
        <f>SUM(H34:H39)</f>
        <v>0</v>
      </c>
      <c r="I33" s="176">
        <f t="shared" si="4"/>
        <v>0</v>
      </c>
      <c r="J33" s="176">
        <f>SUM(J34:J39)</f>
        <v>0</v>
      </c>
      <c r="K33" s="176">
        <f>SUM(K34:K39)</f>
        <v>0</v>
      </c>
      <c r="L33" s="176">
        <f>SUM(L34:L39)</f>
        <v>0</v>
      </c>
      <c r="M33" s="176">
        <f>SUM(M34:M39)</f>
        <v>0</v>
      </c>
    </row>
    <row r="34" spans="1:13" s="23" customFormat="1" ht="15">
      <c r="A34" s="124" t="s">
        <v>104</v>
      </c>
      <c r="B34" s="117">
        <v>1161</v>
      </c>
      <c r="C34" s="176">
        <f t="shared" si="2"/>
        <v>35000</v>
      </c>
      <c r="D34" s="176">
        <f t="shared" si="3"/>
        <v>35000</v>
      </c>
      <c r="E34" s="197"/>
      <c r="F34" s="197"/>
      <c r="G34" s="197">
        <v>35000</v>
      </c>
      <c r="H34" s="197"/>
      <c r="I34" s="176">
        <f t="shared" si="4"/>
        <v>0</v>
      </c>
      <c r="J34" s="197"/>
      <c r="K34" s="197"/>
      <c r="L34" s="176"/>
      <c r="M34" s="197"/>
    </row>
    <row r="35" spans="1:13" s="19" customFormat="1" ht="15">
      <c r="A35" s="124" t="s">
        <v>111</v>
      </c>
      <c r="B35" s="117">
        <v>1162</v>
      </c>
      <c r="C35" s="176">
        <f t="shared" si="2"/>
        <v>1000</v>
      </c>
      <c r="D35" s="176">
        <f t="shared" si="3"/>
        <v>1000</v>
      </c>
      <c r="E35" s="197"/>
      <c r="F35" s="197"/>
      <c r="G35" s="197">
        <v>1000</v>
      </c>
      <c r="H35" s="197"/>
      <c r="I35" s="176">
        <f t="shared" si="4"/>
        <v>0</v>
      </c>
      <c r="J35" s="197"/>
      <c r="K35" s="197"/>
      <c r="L35" s="176"/>
      <c r="M35" s="197"/>
    </row>
    <row r="36" spans="1:13" s="19" customFormat="1" ht="15">
      <c r="A36" s="124" t="s">
        <v>112</v>
      </c>
      <c r="B36" s="117">
        <v>1163</v>
      </c>
      <c r="C36" s="176">
        <f t="shared" si="2"/>
        <v>12000</v>
      </c>
      <c r="D36" s="176">
        <f t="shared" si="3"/>
        <v>12000</v>
      </c>
      <c r="E36" s="197"/>
      <c r="F36" s="197"/>
      <c r="G36" s="197">
        <v>12000</v>
      </c>
      <c r="H36" s="197"/>
      <c r="I36" s="176">
        <f t="shared" si="4"/>
        <v>0</v>
      </c>
      <c r="J36" s="197"/>
      <c r="K36" s="197"/>
      <c r="L36" s="176"/>
      <c r="M36" s="197"/>
    </row>
    <row r="37" spans="1:13" s="24" customFormat="1" ht="15">
      <c r="A37" s="124" t="s">
        <v>113</v>
      </c>
      <c r="B37" s="117">
        <v>1164</v>
      </c>
      <c r="C37" s="176">
        <f t="shared" si="2"/>
        <v>0</v>
      </c>
      <c r="D37" s="176">
        <f t="shared" si="3"/>
        <v>0</v>
      </c>
      <c r="E37" s="197"/>
      <c r="F37" s="197"/>
      <c r="G37" s="197"/>
      <c r="H37" s="197"/>
      <c r="I37" s="176">
        <f t="shared" si="4"/>
        <v>0</v>
      </c>
      <c r="J37" s="197"/>
      <c r="K37" s="197"/>
      <c r="L37" s="176"/>
      <c r="M37" s="197"/>
    </row>
    <row r="38" spans="1:13" s="27" customFormat="1" ht="15">
      <c r="A38" s="124" t="s">
        <v>114</v>
      </c>
      <c r="B38" s="117">
        <v>1165</v>
      </c>
      <c r="C38" s="176">
        <f t="shared" si="2"/>
        <v>0</v>
      </c>
      <c r="D38" s="176">
        <f t="shared" si="3"/>
        <v>0</v>
      </c>
      <c r="E38" s="197"/>
      <c r="F38" s="197"/>
      <c r="G38" s="197"/>
      <c r="H38" s="197"/>
      <c r="I38" s="176">
        <f t="shared" si="4"/>
        <v>0</v>
      </c>
      <c r="J38" s="197"/>
      <c r="K38" s="197"/>
      <c r="L38" s="176"/>
      <c r="M38" s="197"/>
    </row>
    <row r="39" spans="1:13" s="27" customFormat="1" ht="15">
      <c r="A39" s="124" t="s">
        <v>115</v>
      </c>
      <c r="B39" s="117">
        <v>1166</v>
      </c>
      <c r="C39" s="176">
        <f t="shared" si="2"/>
        <v>0</v>
      </c>
      <c r="D39" s="176">
        <f t="shared" si="3"/>
        <v>0</v>
      </c>
      <c r="E39" s="197"/>
      <c r="F39" s="197"/>
      <c r="G39" s="197"/>
      <c r="H39" s="197"/>
      <c r="I39" s="176">
        <f t="shared" si="4"/>
        <v>0</v>
      </c>
      <c r="J39" s="197"/>
      <c r="K39" s="197"/>
      <c r="L39" s="176"/>
      <c r="M39" s="197"/>
    </row>
    <row r="40" spans="1:13" s="23" customFormat="1" ht="15">
      <c r="A40" s="122" t="s">
        <v>82</v>
      </c>
      <c r="B40" s="123">
        <v>1170</v>
      </c>
      <c r="C40" s="176">
        <f t="shared" si="2"/>
        <v>0</v>
      </c>
      <c r="D40" s="176">
        <f t="shared" si="3"/>
        <v>0</v>
      </c>
      <c r="E40" s="176">
        <f>SUM(E41:E42)</f>
        <v>0</v>
      </c>
      <c r="F40" s="176">
        <f>SUM(F41:F42)</f>
        <v>0</v>
      </c>
      <c r="G40" s="176">
        <f>SUM(G41:G42)</f>
        <v>0</v>
      </c>
      <c r="H40" s="176">
        <f>SUM(H41:H42)</f>
        <v>0</v>
      </c>
      <c r="I40" s="176">
        <f t="shared" si="4"/>
        <v>0</v>
      </c>
      <c r="J40" s="176">
        <f>SUM(J41:J42)</f>
        <v>0</v>
      </c>
      <c r="K40" s="176">
        <f>SUM(K41:K42)</f>
        <v>0</v>
      </c>
      <c r="L40" s="176">
        <f>SUM(L41:L42)</f>
        <v>0</v>
      </c>
      <c r="M40" s="176">
        <f>SUM(M41:M42)</f>
        <v>0</v>
      </c>
    </row>
    <row r="41" spans="1:14" s="23" customFormat="1" ht="25.5">
      <c r="A41" s="124" t="s">
        <v>80</v>
      </c>
      <c r="B41" s="117">
        <v>1171</v>
      </c>
      <c r="C41" s="176">
        <f t="shared" si="2"/>
        <v>0</v>
      </c>
      <c r="D41" s="176">
        <f t="shared" si="3"/>
        <v>0</v>
      </c>
      <c r="E41" s="197"/>
      <c r="F41" s="197"/>
      <c r="G41" s="197"/>
      <c r="H41" s="197"/>
      <c r="I41" s="176">
        <f t="shared" si="4"/>
        <v>0</v>
      </c>
      <c r="J41" s="197"/>
      <c r="K41" s="197"/>
      <c r="L41" s="176"/>
      <c r="M41" s="197"/>
      <c r="N41" s="28"/>
    </row>
    <row r="42" spans="1:13" s="23" customFormat="1" ht="25.5">
      <c r="A42" s="124" t="s">
        <v>87</v>
      </c>
      <c r="B42" s="117">
        <v>1172</v>
      </c>
      <c r="C42" s="176">
        <f t="shared" si="2"/>
        <v>0</v>
      </c>
      <c r="D42" s="176">
        <f t="shared" si="3"/>
        <v>0</v>
      </c>
      <c r="E42" s="197"/>
      <c r="F42" s="197"/>
      <c r="G42" s="197"/>
      <c r="H42" s="197"/>
      <c r="I42" s="176">
        <f t="shared" si="4"/>
        <v>0</v>
      </c>
      <c r="J42" s="197"/>
      <c r="K42" s="197"/>
      <c r="L42" s="176"/>
      <c r="M42" s="197"/>
    </row>
    <row r="43" spans="1:13" s="23" customFormat="1" ht="15">
      <c r="A43" s="125" t="s">
        <v>38</v>
      </c>
      <c r="B43" s="121">
        <v>1200</v>
      </c>
      <c r="C43" s="176">
        <f t="shared" si="2"/>
        <v>0</v>
      </c>
      <c r="D43" s="176">
        <f t="shared" si="3"/>
        <v>0</v>
      </c>
      <c r="E43" s="197"/>
      <c r="F43" s="197"/>
      <c r="G43" s="197"/>
      <c r="H43" s="197"/>
      <c r="I43" s="176">
        <f t="shared" si="4"/>
        <v>0</v>
      </c>
      <c r="J43" s="197"/>
      <c r="K43" s="197"/>
      <c r="L43" s="176"/>
      <c r="M43" s="197"/>
    </row>
    <row r="44" spans="1:13" s="19" customFormat="1" ht="15">
      <c r="A44" s="125" t="s">
        <v>39</v>
      </c>
      <c r="B44" s="121">
        <v>1300</v>
      </c>
      <c r="C44" s="176">
        <f t="shared" si="2"/>
        <v>0</v>
      </c>
      <c r="D44" s="176">
        <f t="shared" si="3"/>
        <v>0</v>
      </c>
      <c r="E44" s="176">
        <f>SUM(E45,E46:E47,E51)</f>
        <v>0</v>
      </c>
      <c r="F44" s="176">
        <f>SUM(F45,F46:F47,F51)</f>
        <v>0</v>
      </c>
      <c r="G44" s="176">
        <f>SUM(G45,G46:G47,G51)</f>
        <v>0</v>
      </c>
      <c r="H44" s="176">
        <f>SUM(H45,H46:H47,H51)</f>
        <v>0</v>
      </c>
      <c r="I44" s="176">
        <f t="shared" si="4"/>
        <v>0</v>
      </c>
      <c r="J44" s="176">
        <f>SUM(J45,J46:J47,J51)</f>
        <v>0</v>
      </c>
      <c r="K44" s="176">
        <f>SUM(K45,K46:K47,K51)</f>
        <v>0</v>
      </c>
      <c r="L44" s="176">
        <f>SUM(L45,L46:L47,L51)</f>
        <v>0</v>
      </c>
      <c r="M44" s="176">
        <f>SUM(M45,M46:M47,M51)</f>
        <v>0</v>
      </c>
    </row>
    <row r="45" spans="1:13" s="19" customFormat="1" ht="15">
      <c r="A45" s="122" t="s">
        <v>40</v>
      </c>
      <c r="B45" s="123">
        <v>1310</v>
      </c>
      <c r="C45" s="176">
        <f t="shared" si="2"/>
        <v>0</v>
      </c>
      <c r="D45" s="176">
        <f t="shared" si="3"/>
        <v>0</v>
      </c>
      <c r="E45" s="197"/>
      <c r="F45" s="197"/>
      <c r="G45" s="197"/>
      <c r="H45" s="197"/>
      <c r="I45" s="176">
        <f t="shared" si="4"/>
        <v>0</v>
      </c>
      <c r="J45" s="197"/>
      <c r="K45" s="197"/>
      <c r="L45" s="176"/>
      <c r="M45" s="197"/>
    </row>
    <row r="46" spans="1:13" s="19" customFormat="1" ht="15">
      <c r="A46" s="122" t="s">
        <v>41</v>
      </c>
      <c r="B46" s="123">
        <v>1320</v>
      </c>
      <c r="C46" s="176">
        <f t="shared" si="2"/>
        <v>0</v>
      </c>
      <c r="D46" s="176">
        <f t="shared" si="3"/>
        <v>0</v>
      </c>
      <c r="E46" s="197"/>
      <c r="F46" s="197"/>
      <c r="G46" s="197"/>
      <c r="H46" s="197"/>
      <c r="I46" s="176">
        <f t="shared" si="4"/>
        <v>0</v>
      </c>
      <c r="J46" s="197"/>
      <c r="K46" s="197"/>
      <c r="L46" s="176"/>
      <c r="M46" s="197"/>
    </row>
    <row r="47" spans="1:13" s="24" customFormat="1" ht="15">
      <c r="A47" s="122" t="s">
        <v>2</v>
      </c>
      <c r="B47" s="123">
        <v>1340</v>
      </c>
      <c r="C47" s="176">
        <f t="shared" si="2"/>
        <v>0</v>
      </c>
      <c r="D47" s="176">
        <f t="shared" si="3"/>
        <v>0</v>
      </c>
      <c r="E47" s="176">
        <f>SUM(E48:E50)</f>
        <v>0</v>
      </c>
      <c r="F47" s="176">
        <f>SUM(F48:F50)</f>
        <v>0</v>
      </c>
      <c r="G47" s="176">
        <f>SUM(G48:G50)</f>
        <v>0</v>
      </c>
      <c r="H47" s="176">
        <f>SUM(H48:H50)</f>
        <v>0</v>
      </c>
      <c r="I47" s="176">
        <f t="shared" si="4"/>
        <v>0</v>
      </c>
      <c r="J47" s="176">
        <f>SUM(J48:J50)</f>
        <v>0</v>
      </c>
      <c r="K47" s="176">
        <f>SUM(K48:K50)</f>
        <v>0</v>
      </c>
      <c r="L47" s="176">
        <f>SUM(L48:L50)</f>
        <v>0</v>
      </c>
      <c r="M47" s="176">
        <f>SUM(M48:M50)</f>
        <v>0</v>
      </c>
    </row>
    <row r="48" spans="1:13" s="25" customFormat="1" ht="15">
      <c r="A48" s="124" t="s">
        <v>116</v>
      </c>
      <c r="B48" s="117">
        <v>1341</v>
      </c>
      <c r="C48" s="176">
        <f t="shared" si="2"/>
        <v>0</v>
      </c>
      <c r="D48" s="176">
        <f t="shared" si="3"/>
        <v>0</v>
      </c>
      <c r="E48" s="197"/>
      <c r="F48" s="197"/>
      <c r="G48" s="197"/>
      <c r="H48" s="197"/>
      <c r="I48" s="176">
        <f t="shared" si="4"/>
        <v>0</v>
      </c>
      <c r="J48" s="197"/>
      <c r="K48" s="197"/>
      <c r="L48" s="176"/>
      <c r="M48" s="197"/>
    </row>
    <row r="49" spans="1:13" s="25" customFormat="1" ht="15">
      <c r="A49" s="124" t="s">
        <v>105</v>
      </c>
      <c r="B49" s="117">
        <v>1342</v>
      </c>
      <c r="C49" s="176">
        <f t="shared" si="2"/>
        <v>0</v>
      </c>
      <c r="D49" s="176">
        <f t="shared" si="3"/>
        <v>0</v>
      </c>
      <c r="E49" s="197"/>
      <c r="F49" s="197"/>
      <c r="G49" s="197"/>
      <c r="H49" s="197"/>
      <c r="I49" s="176">
        <f t="shared" si="4"/>
        <v>0</v>
      </c>
      <c r="J49" s="197"/>
      <c r="K49" s="197"/>
      <c r="L49" s="176"/>
      <c r="M49" s="197"/>
    </row>
    <row r="50" spans="1:13" s="24" customFormat="1" ht="15">
      <c r="A50" s="124" t="s">
        <v>117</v>
      </c>
      <c r="B50" s="117">
        <v>1343</v>
      </c>
      <c r="C50" s="176">
        <f t="shared" si="2"/>
        <v>0</v>
      </c>
      <c r="D50" s="176">
        <f t="shared" si="3"/>
        <v>0</v>
      </c>
      <c r="E50" s="197"/>
      <c r="F50" s="197"/>
      <c r="G50" s="197"/>
      <c r="H50" s="197"/>
      <c r="I50" s="176">
        <f t="shared" si="4"/>
        <v>0</v>
      </c>
      <c r="J50" s="197"/>
      <c r="K50" s="197"/>
      <c r="L50" s="176"/>
      <c r="M50" s="197"/>
    </row>
    <row r="51" spans="1:13" s="24" customFormat="1" ht="15">
      <c r="A51" s="122" t="s">
        <v>42</v>
      </c>
      <c r="B51" s="123">
        <v>1350</v>
      </c>
      <c r="C51" s="176">
        <f t="shared" si="2"/>
        <v>0</v>
      </c>
      <c r="D51" s="176">
        <f t="shared" si="3"/>
        <v>0</v>
      </c>
      <c r="E51" s="197"/>
      <c r="F51" s="197"/>
      <c r="G51" s="197"/>
      <c r="H51" s="197"/>
      <c r="I51" s="176">
        <f t="shared" si="4"/>
        <v>0</v>
      </c>
      <c r="J51" s="197"/>
      <c r="K51" s="197"/>
      <c r="L51" s="176"/>
      <c r="M51" s="197"/>
    </row>
    <row r="52" spans="1:13" s="27" customFormat="1" ht="15">
      <c r="A52" s="116" t="s">
        <v>43</v>
      </c>
      <c r="B52" s="121">
        <v>2000</v>
      </c>
      <c r="C52" s="176">
        <f t="shared" si="2"/>
        <v>0</v>
      </c>
      <c r="D52" s="176">
        <f t="shared" si="3"/>
        <v>0</v>
      </c>
      <c r="E52" s="176">
        <f>SUM(E53,E65:E67)</f>
        <v>0</v>
      </c>
      <c r="F52" s="176">
        <f>SUM(F53,F65:F67)</f>
        <v>0</v>
      </c>
      <c r="G52" s="176">
        <f>SUM(G53,G65:G67)</f>
        <v>0</v>
      </c>
      <c r="H52" s="176">
        <f>SUM(H53,H65:H67)</f>
        <v>0</v>
      </c>
      <c r="I52" s="176">
        <f t="shared" si="4"/>
        <v>0</v>
      </c>
      <c r="J52" s="176">
        <f>SUM(J53,J65:J67)</f>
        <v>0</v>
      </c>
      <c r="K52" s="176">
        <f>SUM(K53,K65:K67)</f>
        <v>0</v>
      </c>
      <c r="L52" s="176">
        <f>SUM(L53,L65:L67)</f>
        <v>0</v>
      </c>
      <c r="M52" s="176">
        <f>SUM(M53,M65:M67)</f>
        <v>0</v>
      </c>
    </row>
    <row r="53" spans="1:13" s="23" customFormat="1" ht="15">
      <c r="A53" s="125" t="s">
        <v>44</v>
      </c>
      <c r="B53" s="121">
        <v>2100</v>
      </c>
      <c r="C53" s="176">
        <f t="shared" si="2"/>
        <v>0</v>
      </c>
      <c r="D53" s="176">
        <f t="shared" si="3"/>
        <v>0</v>
      </c>
      <c r="E53" s="176">
        <f>SUM(E54:E55,E58,E61)</f>
        <v>0</v>
      </c>
      <c r="F53" s="176">
        <f>SUM(F54:F55,F58,F61)</f>
        <v>0</v>
      </c>
      <c r="G53" s="176">
        <f>SUM(G54:G55,G58,G61)</f>
        <v>0</v>
      </c>
      <c r="H53" s="176">
        <f>SUM(H54:H55,H58,H61)</f>
        <v>0</v>
      </c>
      <c r="I53" s="176">
        <f t="shared" si="4"/>
        <v>0</v>
      </c>
      <c r="J53" s="176">
        <f>SUM(J54:J55,J58,J61)</f>
        <v>0</v>
      </c>
      <c r="K53" s="176">
        <f>SUM(K54:K55,K58,K61)</f>
        <v>0</v>
      </c>
      <c r="L53" s="176">
        <f>SUM(L54:L55,L58,L61)</f>
        <v>0</v>
      </c>
      <c r="M53" s="176">
        <f>SUM(M54:M55,M58,M61)</f>
        <v>0</v>
      </c>
    </row>
    <row r="54" spans="1:13" s="23" customFormat="1" ht="15">
      <c r="A54" s="122" t="s">
        <v>45</v>
      </c>
      <c r="B54" s="123">
        <v>2110</v>
      </c>
      <c r="C54" s="176">
        <f t="shared" si="2"/>
        <v>0</v>
      </c>
      <c r="D54" s="176">
        <f t="shared" si="3"/>
        <v>0</v>
      </c>
      <c r="E54" s="197"/>
      <c r="F54" s="197"/>
      <c r="G54" s="197"/>
      <c r="H54" s="197"/>
      <c r="I54" s="176">
        <f t="shared" si="4"/>
        <v>0</v>
      </c>
      <c r="J54" s="197"/>
      <c r="K54" s="197"/>
      <c r="L54" s="176"/>
      <c r="M54" s="197"/>
    </row>
    <row r="55" spans="1:13" s="19" customFormat="1" ht="15">
      <c r="A55" s="122" t="s">
        <v>46</v>
      </c>
      <c r="B55" s="123">
        <v>2120</v>
      </c>
      <c r="C55" s="176">
        <f t="shared" si="2"/>
        <v>0</v>
      </c>
      <c r="D55" s="176">
        <f t="shared" si="3"/>
        <v>0</v>
      </c>
      <c r="E55" s="176">
        <f>SUM(E56:E57)</f>
        <v>0</v>
      </c>
      <c r="F55" s="176">
        <f>SUM(F56:F57)</f>
        <v>0</v>
      </c>
      <c r="G55" s="176">
        <f>SUM(G56:G57)</f>
        <v>0</v>
      </c>
      <c r="H55" s="176">
        <f>SUM(H56:H57)</f>
        <v>0</v>
      </c>
      <c r="I55" s="176">
        <f t="shared" si="4"/>
        <v>0</v>
      </c>
      <c r="J55" s="176">
        <f>SUM(J56:J57)</f>
        <v>0</v>
      </c>
      <c r="K55" s="176">
        <f>SUM(K56:K57)</f>
        <v>0</v>
      </c>
      <c r="L55" s="176">
        <f>SUM(L56:L57)</f>
        <v>0</v>
      </c>
      <c r="M55" s="176">
        <f>SUM(M56:M57)</f>
        <v>0</v>
      </c>
    </row>
    <row r="56" spans="1:13" s="19" customFormat="1" ht="15">
      <c r="A56" s="124" t="s">
        <v>118</v>
      </c>
      <c r="B56" s="117">
        <v>2121</v>
      </c>
      <c r="C56" s="176">
        <f t="shared" si="2"/>
        <v>0</v>
      </c>
      <c r="D56" s="176">
        <f t="shared" si="3"/>
        <v>0</v>
      </c>
      <c r="E56" s="198"/>
      <c r="F56" s="198"/>
      <c r="G56" s="198"/>
      <c r="H56" s="198"/>
      <c r="I56" s="176">
        <f t="shared" si="4"/>
        <v>0</v>
      </c>
      <c r="J56" s="198"/>
      <c r="K56" s="198"/>
      <c r="L56" s="202"/>
      <c r="M56" s="198"/>
    </row>
    <row r="57" spans="1:13" s="24" customFormat="1" ht="15">
      <c r="A57" s="124" t="s">
        <v>119</v>
      </c>
      <c r="B57" s="117">
        <v>2123</v>
      </c>
      <c r="C57" s="176">
        <f t="shared" si="2"/>
        <v>0</v>
      </c>
      <c r="D57" s="176">
        <f t="shared" si="3"/>
        <v>0</v>
      </c>
      <c r="E57" s="197"/>
      <c r="F57" s="197"/>
      <c r="G57" s="197"/>
      <c r="H57" s="197"/>
      <c r="I57" s="176">
        <f t="shared" si="4"/>
        <v>0</v>
      </c>
      <c r="J57" s="197"/>
      <c r="K57" s="197"/>
      <c r="L57" s="176"/>
      <c r="M57" s="197"/>
    </row>
    <row r="58" spans="1:13" s="25" customFormat="1" ht="15">
      <c r="A58" s="122" t="s">
        <v>83</v>
      </c>
      <c r="B58" s="123">
        <v>2130</v>
      </c>
      <c r="C58" s="176">
        <f t="shared" si="2"/>
        <v>0</v>
      </c>
      <c r="D58" s="176">
        <f t="shared" si="3"/>
        <v>0</v>
      </c>
      <c r="E58" s="176">
        <f>SUM(E59:E60)</f>
        <v>0</v>
      </c>
      <c r="F58" s="176">
        <f>SUM(F59:F60)</f>
        <v>0</v>
      </c>
      <c r="G58" s="176">
        <f>SUM(G59:G60)</f>
        <v>0</v>
      </c>
      <c r="H58" s="176">
        <f>SUM(H59:H60)</f>
        <v>0</v>
      </c>
      <c r="I58" s="176">
        <f t="shared" si="4"/>
        <v>0</v>
      </c>
      <c r="J58" s="176">
        <f>SUM(J59:J60)</f>
        <v>0</v>
      </c>
      <c r="K58" s="176">
        <f>SUM(K59:K60)</f>
        <v>0</v>
      </c>
      <c r="L58" s="176">
        <f>SUM(L59:L60)</f>
        <v>0</v>
      </c>
      <c r="M58" s="176">
        <f>SUM(M59:M60)</f>
        <v>0</v>
      </c>
    </row>
    <row r="59" spans="1:13" s="29" customFormat="1" ht="15">
      <c r="A59" s="124" t="s">
        <v>120</v>
      </c>
      <c r="B59" s="117">
        <v>2131</v>
      </c>
      <c r="C59" s="176">
        <f t="shared" si="2"/>
        <v>0</v>
      </c>
      <c r="D59" s="176">
        <f t="shared" si="3"/>
        <v>0</v>
      </c>
      <c r="E59" s="197"/>
      <c r="F59" s="197"/>
      <c r="G59" s="197"/>
      <c r="H59" s="197"/>
      <c r="I59" s="176">
        <f t="shared" si="4"/>
        <v>0</v>
      </c>
      <c r="J59" s="197"/>
      <c r="K59" s="197"/>
      <c r="L59" s="176"/>
      <c r="M59" s="197"/>
    </row>
    <row r="60" spans="1:13" s="27" customFormat="1" ht="15">
      <c r="A60" s="124" t="s">
        <v>121</v>
      </c>
      <c r="B60" s="117">
        <v>2133</v>
      </c>
      <c r="C60" s="176">
        <f t="shared" si="2"/>
        <v>0</v>
      </c>
      <c r="D60" s="176">
        <f t="shared" si="3"/>
        <v>0</v>
      </c>
      <c r="E60" s="197"/>
      <c r="F60" s="197"/>
      <c r="G60" s="197"/>
      <c r="H60" s="197"/>
      <c r="I60" s="176">
        <f t="shared" si="4"/>
        <v>0</v>
      </c>
      <c r="J60" s="197"/>
      <c r="K60" s="197"/>
      <c r="L60" s="176"/>
      <c r="M60" s="197"/>
    </row>
    <row r="61" spans="1:13" s="23" customFormat="1" ht="15">
      <c r="A61" s="122" t="s">
        <v>81</v>
      </c>
      <c r="B61" s="123">
        <v>2140</v>
      </c>
      <c r="C61" s="176">
        <f t="shared" si="2"/>
        <v>0</v>
      </c>
      <c r="D61" s="176">
        <f t="shared" si="3"/>
        <v>0</v>
      </c>
      <c r="E61" s="176">
        <f>SUM(E62:E64)</f>
        <v>0</v>
      </c>
      <c r="F61" s="176">
        <f>SUM(F62:F64)</f>
        <v>0</v>
      </c>
      <c r="G61" s="176">
        <f>SUM(G62:G64)</f>
        <v>0</v>
      </c>
      <c r="H61" s="176">
        <f>SUM(H62:H64)</f>
        <v>0</v>
      </c>
      <c r="I61" s="176">
        <f t="shared" si="4"/>
        <v>0</v>
      </c>
      <c r="J61" s="176">
        <f>SUM(J62:J64)</f>
        <v>0</v>
      </c>
      <c r="K61" s="176">
        <f>SUM(K62:K64)</f>
        <v>0</v>
      </c>
      <c r="L61" s="176">
        <f>SUM(L62:L64)</f>
        <v>0</v>
      </c>
      <c r="M61" s="176">
        <f>SUM(M62:M64)</f>
        <v>0</v>
      </c>
    </row>
    <row r="62" spans="1:13" s="23" customFormat="1" ht="15">
      <c r="A62" s="124" t="s">
        <v>122</v>
      </c>
      <c r="B62" s="117">
        <v>2141</v>
      </c>
      <c r="C62" s="176">
        <f t="shared" si="2"/>
        <v>0</v>
      </c>
      <c r="D62" s="176">
        <f t="shared" si="3"/>
        <v>0</v>
      </c>
      <c r="E62" s="197"/>
      <c r="F62" s="197"/>
      <c r="G62" s="197"/>
      <c r="H62" s="197"/>
      <c r="I62" s="176">
        <f t="shared" si="4"/>
        <v>0</v>
      </c>
      <c r="J62" s="197"/>
      <c r="K62" s="197"/>
      <c r="L62" s="176"/>
      <c r="M62" s="197"/>
    </row>
    <row r="63" spans="1:13" s="24" customFormat="1" ht="15">
      <c r="A63" s="124" t="s">
        <v>123</v>
      </c>
      <c r="B63" s="117">
        <v>2143</v>
      </c>
      <c r="C63" s="176">
        <f t="shared" si="2"/>
        <v>0</v>
      </c>
      <c r="D63" s="176">
        <f t="shared" si="3"/>
        <v>0</v>
      </c>
      <c r="E63" s="197"/>
      <c r="F63" s="197"/>
      <c r="G63" s="197"/>
      <c r="H63" s="197"/>
      <c r="I63" s="176">
        <f t="shared" si="4"/>
        <v>0</v>
      </c>
      <c r="J63" s="197"/>
      <c r="K63" s="197"/>
      <c r="L63" s="176"/>
      <c r="M63" s="197"/>
    </row>
    <row r="64" spans="1:13" s="23" customFormat="1" ht="15">
      <c r="A64" s="124" t="s">
        <v>124</v>
      </c>
      <c r="B64" s="117">
        <v>2144</v>
      </c>
      <c r="C64" s="176">
        <f t="shared" si="2"/>
        <v>0</v>
      </c>
      <c r="D64" s="176">
        <f t="shared" si="3"/>
        <v>0</v>
      </c>
      <c r="E64" s="197"/>
      <c r="F64" s="197"/>
      <c r="G64" s="197"/>
      <c r="H64" s="197"/>
      <c r="I64" s="176">
        <f t="shared" si="4"/>
        <v>0</v>
      </c>
      <c r="J64" s="197"/>
      <c r="K64" s="197"/>
      <c r="L64" s="176"/>
      <c r="M64" s="197"/>
    </row>
    <row r="65" spans="1:13" s="23" customFormat="1" ht="15">
      <c r="A65" s="125" t="s">
        <v>47</v>
      </c>
      <c r="B65" s="121">
        <v>2200</v>
      </c>
      <c r="C65" s="176">
        <f t="shared" si="2"/>
        <v>0</v>
      </c>
      <c r="D65" s="176">
        <f t="shared" si="3"/>
        <v>0</v>
      </c>
      <c r="E65" s="197"/>
      <c r="F65" s="197"/>
      <c r="G65" s="197"/>
      <c r="H65" s="197"/>
      <c r="I65" s="176">
        <f t="shared" si="4"/>
        <v>0</v>
      </c>
      <c r="J65" s="197"/>
      <c r="K65" s="197"/>
      <c r="L65" s="176"/>
      <c r="M65" s="197"/>
    </row>
    <row r="66" spans="1:13" s="23" customFormat="1" ht="15">
      <c r="A66" s="125" t="s">
        <v>48</v>
      </c>
      <c r="B66" s="121">
        <v>2300</v>
      </c>
      <c r="C66" s="176">
        <f t="shared" si="2"/>
        <v>0</v>
      </c>
      <c r="D66" s="176">
        <f t="shared" si="3"/>
        <v>0</v>
      </c>
      <c r="E66" s="197"/>
      <c r="F66" s="197"/>
      <c r="G66" s="197"/>
      <c r="H66" s="197"/>
      <c r="I66" s="176">
        <f t="shared" si="4"/>
        <v>0</v>
      </c>
      <c r="J66" s="197"/>
      <c r="K66" s="197"/>
      <c r="L66" s="176"/>
      <c r="M66" s="197"/>
    </row>
    <row r="67" spans="1:13" s="23" customFormat="1" ht="15">
      <c r="A67" s="125" t="s">
        <v>49</v>
      </c>
      <c r="B67" s="121">
        <v>2400</v>
      </c>
      <c r="C67" s="176">
        <f t="shared" si="2"/>
        <v>0</v>
      </c>
      <c r="D67" s="176">
        <f t="shared" si="3"/>
        <v>0</v>
      </c>
      <c r="E67" s="176">
        <f>SUM(E68:E71)</f>
        <v>0</v>
      </c>
      <c r="F67" s="176">
        <f>SUM(F68:F71)</f>
        <v>0</v>
      </c>
      <c r="G67" s="176">
        <f>SUM(G68:G71)</f>
        <v>0</v>
      </c>
      <c r="H67" s="176">
        <f>SUM(H68:H71)</f>
        <v>0</v>
      </c>
      <c r="I67" s="176">
        <f t="shared" si="4"/>
        <v>0</v>
      </c>
      <c r="J67" s="176">
        <f>SUM(J68:J71)</f>
        <v>0</v>
      </c>
      <c r="K67" s="176">
        <f>SUM(K68:K71)</f>
        <v>0</v>
      </c>
      <c r="L67" s="176">
        <f>SUM(L68:L71)</f>
        <v>0</v>
      </c>
      <c r="M67" s="176">
        <f>SUM(M68:M71)</f>
        <v>0</v>
      </c>
    </row>
    <row r="68" spans="1:13" s="23" customFormat="1" ht="15">
      <c r="A68" s="124" t="s">
        <v>50</v>
      </c>
      <c r="B68" s="117">
        <v>2410</v>
      </c>
      <c r="C68" s="176">
        <f t="shared" si="2"/>
        <v>0</v>
      </c>
      <c r="D68" s="176">
        <f t="shared" si="3"/>
        <v>0</v>
      </c>
      <c r="E68" s="197"/>
      <c r="F68" s="197"/>
      <c r="G68" s="197"/>
      <c r="H68" s="197"/>
      <c r="I68" s="176">
        <f t="shared" si="4"/>
        <v>0</v>
      </c>
      <c r="J68" s="197"/>
      <c r="K68" s="197"/>
      <c r="L68" s="176"/>
      <c r="M68" s="197"/>
    </row>
    <row r="69" spans="1:13" s="23" customFormat="1" ht="15">
      <c r="A69" s="124" t="s">
        <v>51</v>
      </c>
      <c r="B69" s="117">
        <v>2420</v>
      </c>
      <c r="C69" s="176">
        <f t="shared" si="2"/>
        <v>0</v>
      </c>
      <c r="D69" s="176">
        <f t="shared" si="3"/>
        <v>0</v>
      </c>
      <c r="E69" s="197"/>
      <c r="F69" s="197"/>
      <c r="G69" s="197"/>
      <c r="H69" s="197"/>
      <c r="I69" s="176">
        <f t="shared" si="4"/>
        <v>0</v>
      </c>
      <c r="J69" s="197"/>
      <c r="K69" s="197"/>
      <c r="L69" s="176"/>
      <c r="M69" s="197"/>
    </row>
    <row r="70" spans="1:13" s="23" customFormat="1" ht="15">
      <c r="A70" s="124" t="s">
        <v>52</v>
      </c>
      <c r="B70" s="117">
        <v>2430</v>
      </c>
      <c r="C70" s="176">
        <f t="shared" si="2"/>
        <v>0</v>
      </c>
      <c r="D70" s="176">
        <f t="shared" si="3"/>
        <v>0</v>
      </c>
      <c r="E70" s="197"/>
      <c r="F70" s="197"/>
      <c r="G70" s="197"/>
      <c r="H70" s="197"/>
      <c r="I70" s="176">
        <f t="shared" si="4"/>
        <v>0</v>
      </c>
      <c r="J70" s="197"/>
      <c r="K70" s="197"/>
      <c r="L70" s="176"/>
      <c r="M70" s="197"/>
    </row>
    <row r="71" spans="1:13" s="23" customFormat="1" ht="15">
      <c r="A71" s="124" t="s">
        <v>53</v>
      </c>
      <c r="B71" s="117">
        <v>2440</v>
      </c>
      <c r="C71" s="176">
        <f t="shared" si="2"/>
        <v>0</v>
      </c>
      <c r="D71" s="176">
        <f t="shared" si="3"/>
        <v>0</v>
      </c>
      <c r="E71" s="197"/>
      <c r="F71" s="197"/>
      <c r="G71" s="197"/>
      <c r="H71" s="197"/>
      <c r="I71" s="176">
        <f t="shared" si="4"/>
        <v>0</v>
      </c>
      <c r="J71" s="197"/>
      <c r="K71" s="197"/>
      <c r="L71" s="176"/>
      <c r="M71" s="197"/>
    </row>
    <row r="72" spans="1:13" s="19" customFormat="1" ht="15">
      <c r="A72" s="116" t="s">
        <v>54</v>
      </c>
      <c r="B72" s="121">
        <v>3000</v>
      </c>
      <c r="C72" s="176">
        <f t="shared" si="2"/>
        <v>0</v>
      </c>
      <c r="D72" s="176">
        <f t="shared" si="3"/>
        <v>0</v>
      </c>
      <c r="E72" s="197"/>
      <c r="F72" s="197"/>
      <c r="G72" s="197"/>
      <c r="H72" s="197"/>
      <c r="I72" s="176">
        <f t="shared" si="4"/>
        <v>0</v>
      </c>
      <c r="J72" s="197"/>
      <c r="K72" s="197"/>
      <c r="L72" s="176"/>
      <c r="M72" s="197"/>
    </row>
    <row r="73" spans="1:13" s="23" customFormat="1" ht="15">
      <c r="A73" s="125" t="s">
        <v>61</v>
      </c>
      <c r="B73" s="121">
        <v>4110</v>
      </c>
      <c r="C73" s="176">
        <f t="shared" si="2"/>
        <v>0</v>
      </c>
      <c r="D73" s="176">
        <f t="shared" si="3"/>
        <v>0</v>
      </c>
      <c r="E73" s="176">
        <f>SUM(E74:E76)</f>
        <v>0</v>
      </c>
      <c r="F73" s="176">
        <f>SUM(F74:F76)</f>
        <v>0</v>
      </c>
      <c r="G73" s="176">
        <f>SUM(G74:G76)</f>
        <v>0</v>
      </c>
      <c r="H73" s="176">
        <f>SUM(H74:H76)</f>
        <v>0</v>
      </c>
      <c r="I73" s="176">
        <f t="shared" si="4"/>
        <v>0</v>
      </c>
      <c r="J73" s="176">
        <f>SUM(J74:J76)</f>
        <v>0</v>
      </c>
      <c r="K73" s="176">
        <f>SUM(K74:K76)</f>
        <v>0</v>
      </c>
      <c r="L73" s="176">
        <f>SUM(L74:L76)</f>
        <v>0</v>
      </c>
      <c r="M73" s="176">
        <f>SUM(M74:M76)</f>
        <v>0</v>
      </c>
    </row>
    <row r="74" spans="1:13" s="23" customFormat="1" ht="15">
      <c r="A74" s="124" t="s">
        <v>62</v>
      </c>
      <c r="B74" s="126">
        <v>4111</v>
      </c>
      <c r="C74" s="176">
        <f t="shared" si="2"/>
        <v>0</v>
      </c>
      <c r="D74" s="176">
        <f t="shared" si="3"/>
        <v>0</v>
      </c>
      <c r="E74" s="199"/>
      <c r="F74" s="199"/>
      <c r="G74" s="199"/>
      <c r="H74" s="199"/>
      <c r="I74" s="176">
        <f t="shared" si="4"/>
        <v>0</v>
      </c>
      <c r="J74" s="199"/>
      <c r="K74" s="199"/>
      <c r="L74" s="203"/>
      <c r="M74" s="199"/>
    </row>
    <row r="75" spans="1:13" s="23" customFormat="1" ht="15">
      <c r="A75" s="127" t="s">
        <v>63</v>
      </c>
      <c r="B75" s="117">
        <v>4112</v>
      </c>
      <c r="C75" s="176">
        <f t="shared" si="2"/>
        <v>0</v>
      </c>
      <c r="D75" s="176">
        <f t="shared" si="3"/>
        <v>0</v>
      </c>
      <c r="E75" s="199"/>
      <c r="F75" s="199"/>
      <c r="G75" s="199"/>
      <c r="H75" s="199"/>
      <c r="I75" s="176">
        <f t="shared" si="4"/>
        <v>0</v>
      </c>
      <c r="J75" s="199"/>
      <c r="K75" s="199"/>
      <c r="L75" s="203"/>
      <c r="M75" s="199"/>
    </row>
    <row r="76" spans="1:13" s="23" customFormat="1" ht="15">
      <c r="A76" s="127" t="s">
        <v>64</v>
      </c>
      <c r="B76" s="117">
        <v>4113</v>
      </c>
      <c r="C76" s="176">
        <f t="shared" si="2"/>
        <v>0</v>
      </c>
      <c r="D76" s="176">
        <f t="shared" si="3"/>
        <v>0</v>
      </c>
      <c r="E76" s="199"/>
      <c r="F76" s="199"/>
      <c r="G76" s="199"/>
      <c r="H76" s="199"/>
      <c r="I76" s="176">
        <f t="shared" si="4"/>
        <v>0</v>
      </c>
      <c r="J76" s="199"/>
      <c r="K76" s="199"/>
      <c r="L76" s="203"/>
      <c r="M76" s="199"/>
    </row>
    <row r="77" spans="1:13" s="29" customFormat="1" ht="15">
      <c r="A77" s="129" t="s">
        <v>106</v>
      </c>
      <c r="B77" s="121">
        <v>4210</v>
      </c>
      <c r="C77" s="176">
        <f>SUM(D77,I77,L77,M77)</f>
        <v>0</v>
      </c>
      <c r="D77" s="176">
        <f>SUM(E77:H77)</f>
        <v>0</v>
      </c>
      <c r="E77" s="199"/>
      <c r="F77" s="199"/>
      <c r="G77" s="199"/>
      <c r="H77" s="199"/>
      <c r="I77" s="176">
        <f>SUM(J77:K77)</f>
        <v>0</v>
      </c>
      <c r="J77" s="199"/>
      <c r="K77" s="199"/>
      <c r="L77" s="203"/>
      <c r="M77" s="199"/>
    </row>
    <row r="78" spans="1:13" s="29" customFormat="1" ht="14.25">
      <c r="A78" s="150"/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</row>
    <row r="79" spans="1:13" ht="18" customHeight="1">
      <c r="A79" s="153" t="str">
        <f>ПомісПл!A79</f>
        <v>Начальник управління освіти і науки</v>
      </c>
      <c r="B79" s="138"/>
      <c r="C79" s="154"/>
      <c r="D79" s="155"/>
      <c r="E79" s="242"/>
      <c r="F79" s="242"/>
      <c r="G79" s="242"/>
      <c r="H79" s="241" t="str">
        <f>План!I36</f>
        <v>Л.В. Пшенична</v>
      </c>
      <c r="I79" s="241"/>
      <c r="J79" s="241"/>
      <c r="K79" s="241"/>
      <c r="L79" s="141"/>
      <c r="M79" s="141"/>
    </row>
    <row r="80" spans="1:13" s="31" customFormat="1" ht="12.75" customHeight="1">
      <c r="A80" s="156"/>
      <c r="B80" s="157"/>
      <c r="C80" s="158"/>
      <c r="D80" s="158"/>
      <c r="E80" s="240" t="s">
        <v>55</v>
      </c>
      <c r="F80" s="239"/>
      <c r="G80" s="239"/>
      <c r="H80" s="239" t="s">
        <v>56</v>
      </c>
      <c r="I80" s="239"/>
      <c r="J80" s="239"/>
      <c r="K80" s="239"/>
      <c r="L80" s="159"/>
      <c r="M80" s="159"/>
    </row>
    <row r="81" spans="1:13" ht="31.5" customHeight="1">
      <c r="A81" s="160" t="str">
        <f>ПомісПл!A81</f>
        <v>Головний бухгалтер
(начальник планово-фінансового відділу)</v>
      </c>
      <c r="B81" s="138"/>
      <c r="C81" s="138"/>
      <c r="D81" s="138"/>
      <c r="E81" s="242"/>
      <c r="F81" s="242"/>
      <c r="G81" s="242"/>
      <c r="H81" s="241" t="str">
        <f>План!I39</f>
        <v>Л.Б. Завгородня</v>
      </c>
      <c r="I81" s="241"/>
      <c r="J81" s="241"/>
      <c r="K81" s="241"/>
      <c r="L81" s="141"/>
      <c r="M81" s="141"/>
    </row>
    <row r="82" spans="1:13" s="31" customFormat="1" ht="12.75">
      <c r="A82" s="207"/>
      <c r="B82" s="157"/>
      <c r="C82" s="157"/>
      <c r="D82" s="157"/>
      <c r="E82" s="240" t="s">
        <v>55</v>
      </c>
      <c r="F82" s="240"/>
      <c r="G82" s="240"/>
      <c r="H82" s="239" t="s">
        <v>56</v>
      </c>
      <c r="I82" s="239"/>
      <c r="J82" s="239"/>
      <c r="K82" s="239"/>
      <c r="L82" s="159"/>
      <c r="M82" s="159"/>
    </row>
    <row r="83" spans="1:13" s="31" customFormat="1" ht="15">
      <c r="A83" s="153" t="s">
        <v>95</v>
      </c>
      <c r="B83" s="161"/>
      <c r="C83" s="157"/>
      <c r="D83" s="157"/>
      <c r="E83" s="157"/>
      <c r="F83" s="159"/>
      <c r="G83" s="159"/>
      <c r="H83" s="159"/>
      <c r="I83" s="159"/>
      <c r="J83" s="159"/>
      <c r="K83" s="159"/>
      <c r="L83" s="159"/>
      <c r="M83" s="159"/>
    </row>
    <row r="84" spans="1:12" ht="15">
      <c r="A84" s="30"/>
      <c r="B84" s="32"/>
      <c r="C84" s="33"/>
      <c r="D84" s="34"/>
      <c r="E84" s="34"/>
      <c r="F84" s="35"/>
      <c r="G84" s="35"/>
      <c r="H84" s="35"/>
      <c r="I84" s="35"/>
      <c r="J84" s="35"/>
      <c r="K84" s="35"/>
      <c r="L84" s="35"/>
    </row>
    <row r="85" spans="1:2" ht="15.75">
      <c r="A85" s="36"/>
      <c r="B85" s="18"/>
    </row>
    <row r="86" spans="1:14" ht="15.75">
      <c r="A86" s="36"/>
      <c r="H86" s="37"/>
      <c r="N86" s="38"/>
    </row>
  </sheetData>
  <sheetProtection formatCells="0" formatColumns="0" formatRows="0" selectLockedCells="1"/>
  <mergeCells count="31">
    <mergeCell ref="D12:H13"/>
    <mergeCell ref="I12:K13"/>
    <mergeCell ref="H82:K82"/>
    <mergeCell ref="E82:G82"/>
    <mergeCell ref="E80:G80"/>
    <mergeCell ref="H81:K81"/>
    <mergeCell ref="L12:M12"/>
    <mergeCell ref="H79:K79"/>
    <mergeCell ref="E81:G81"/>
    <mergeCell ref="E79:G79"/>
    <mergeCell ref="H80:K80"/>
    <mergeCell ref="I14:I15"/>
    <mergeCell ref="C10:M10"/>
    <mergeCell ref="A10:B10"/>
    <mergeCell ref="A9:B9"/>
    <mergeCell ref="J14:K14"/>
    <mergeCell ref="L13:M14"/>
    <mergeCell ref="A12:A15"/>
    <mergeCell ref="D14:D15"/>
    <mergeCell ref="B12:B15"/>
    <mergeCell ref="C12:C15"/>
    <mergeCell ref="E14:H14"/>
    <mergeCell ref="B8:J8"/>
    <mergeCell ref="I1:M1"/>
    <mergeCell ref="C9:M9"/>
    <mergeCell ref="A2:M2"/>
    <mergeCell ref="A3:M3"/>
    <mergeCell ref="A4:M4"/>
    <mergeCell ref="A5:M5"/>
    <mergeCell ref="A6:M6"/>
    <mergeCell ref="B7:J7"/>
  </mergeCells>
  <printOptions horizontalCentered="1"/>
  <pageMargins left="0" right="0" top="0" bottom="0" header="0" footer="0"/>
  <pageSetup fitToHeight="2" fitToWidth="1" horizontalDpi="600" verticalDpi="600" orientation="landscape" paperSize="9" scale="74" r:id="rId2"/>
  <rowBreaks count="1" manualBreakCount="1">
    <brk id="42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U115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60.00390625" style="23" customWidth="1"/>
    <col min="2" max="2" width="9.25390625" style="23" bestFit="1" customWidth="1"/>
    <col min="3" max="3" width="14.625" style="23" customWidth="1"/>
    <col min="4" max="4" width="13.375" style="23" customWidth="1"/>
    <col min="5" max="5" width="11.625" style="23" customWidth="1"/>
    <col min="6" max="16384" width="9.125" style="23" customWidth="1"/>
  </cols>
  <sheetData>
    <row r="1" spans="1:6" s="39" customFormat="1" ht="50.25" customHeight="1">
      <c r="A1" s="208" t="s">
        <v>160</v>
      </c>
      <c r="B1" s="262" t="s">
        <v>92</v>
      </c>
      <c r="C1" s="262"/>
      <c r="D1" s="262"/>
      <c r="E1" s="262"/>
      <c r="F1" s="40"/>
    </row>
    <row r="2" spans="1:6" s="39" customFormat="1" ht="9.75" customHeight="1">
      <c r="A2" s="209"/>
      <c r="B2" s="139"/>
      <c r="C2" s="140"/>
      <c r="D2" s="140"/>
      <c r="E2" s="140"/>
      <c r="F2" s="40"/>
    </row>
    <row r="3" spans="1:7" s="39" customFormat="1" ht="14.25" customHeight="1">
      <c r="A3" s="210" t="s">
        <v>158</v>
      </c>
      <c r="B3" s="257" t="s">
        <v>91</v>
      </c>
      <c r="C3" s="257"/>
      <c r="D3" s="265">
        <f>E27</f>
        <v>690650</v>
      </c>
      <c r="E3" s="265"/>
      <c r="F3" s="41"/>
      <c r="G3" s="15"/>
    </row>
    <row r="4" spans="1:7" s="39" customFormat="1" ht="27" customHeight="1">
      <c r="A4" s="111"/>
      <c r="B4" s="260" t="s">
        <v>155</v>
      </c>
      <c r="C4" s="260"/>
      <c r="D4" s="260"/>
      <c r="E4" s="260"/>
      <c r="F4" s="42"/>
      <c r="G4" s="15"/>
    </row>
    <row r="5" spans="1:7" s="39" customFormat="1" ht="14.25" customHeight="1">
      <c r="A5" s="111"/>
      <c r="B5" s="244" t="s">
        <v>72</v>
      </c>
      <c r="C5" s="244"/>
      <c r="D5" s="244"/>
      <c r="E5" s="244"/>
      <c r="F5" s="43"/>
      <c r="G5" s="15"/>
    </row>
    <row r="6" spans="1:7" s="39" customFormat="1" ht="24.75" customHeight="1">
      <c r="A6" s="111"/>
      <c r="B6" s="264" t="s">
        <v>154</v>
      </c>
      <c r="C6" s="264"/>
      <c r="D6" s="264"/>
      <c r="E6" s="264"/>
      <c r="F6" s="44"/>
      <c r="G6" s="15"/>
    </row>
    <row r="7" spans="1:7" s="39" customFormat="1" ht="14.25" customHeight="1">
      <c r="A7" s="111"/>
      <c r="B7" s="258" t="s">
        <v>21</v>
      </c>
      <c r="C7" s="258"/>
      <c r="D7" s="258"/>
      <c r="E7" s="258"/>
      <c r="F7" s="43"/>
      <c r="G7" s="15"/>
    </row>
    <row r="8" spans="1:7" s="39" customFormat="1" ht="14.25" customHeight="1">
      <c r="A8" s="111"/>
      <c r="B8" s="63"/>
      <c r="C8" s="63"/>
      <c r="D8" s="259" t="s">
        <v>152</v>
      </c>
      <c r="E8" s="259"/>
      <c r="F8" s="41"/>
      <c r="G8" s="15"/>
    </row>
    <row r="9" spans="1:7" s="39" customFormat="1" ht="14.25" customHeight="1">
      <c r="A9" s="111"/>
      <c r="B9" s="57"/>
      <c r="C9" s="58" t="s">
        <v>55</v>
      </c>
      <c r="D9" s="263" t="s">
        <v>56</v>
      </c>
      <c r="E9" s="263"/>
      <c r="F9" s="43"/>
      <c r="G9" s="15"/>
    </row>
    <row r="10" spans="1:7" s="39" customFormat="1" ht="14.25" customHeight="1">
      <c r="A10" s="111"/>
      <c r="B10" s="63"/>
      <c r="C10" s="261"/>
      <c r="D10" s="261"/>
      <c r="E10" s="174"/>
      <c r="F10" s="41"/>
      <c r="G10" s="15"/>
    </row>
    <row r="11" spans="1:7" s="39" customFormat="1" ht="14.25" customHeight="1">
      <c r="A11" s="111"/>
      <c r="B11" s="244" t="s">
        <v>73</v>
      </c>
      <c r="C11" s="244"/>
      <c r="D11" s="244"/>
      <c r="E11" s="112" t="s">
        <v>20</v>
      </c>
      <c r="G11" s="15"/>
    </row>
    <row r="12" spans="1:7" s="39" customFormat="1" ht="9" customHeight="1">
      <c r="A12" s="111"/>
      <c r="B12" s="112"/>
      <c r="C12" s="112"/>
      <c r="D12" s="112"/>
      <c r="E12" s="112"/>
      <c r="G12" s="15"/>
    </row>
    <row r="13" spans="1:5" s="39" customFormat="1" ht="18.75" customHeight="1">
      <c r="A13" s="256" t="s">
        <v>134</v>
      </c>
      <c r="B13" s="256"/>
      <c r="C13" s="256"/>
      <c r="D13" s="256"/>
      <c r="E13" s="256"/>
    </row>
    <row r="14" spans="1:5" s="39" customFormat="1" ht="27.75" customHeight="1">
      <c r="A14" s="245" t="str">
        <f>ПомісПл!A7</f>
        <v>02147687  Управління освіти і науки Сумської обласної державної адміністрації</v>
      </c>
      <c r="B14" s="245"/>
      <c r="C14" s="245"/>
      <c r="D14" s="245"/>
      <c r="E14" s="245"/>
    </row>
    <row r="15" spans="1:5" s="39" customFormat="1" ht="12.75" customHeight="1">
      <c r="A15" s="231" t="s">
        <v>130</v>
      </c>
      <c r="B15" s="246"/>
      <c r="C15" s="246"/>
      <c r="D15" s="246"/>
      <c r="E15" s="246"/>
    </row>
    <row r="16" spans="1:5" s="39" customFormat="1" ht="13.5" customHeight="1">
      <c r="A16" s="241" t="str">
        <f>ПомісПл!A9</f>
        <v>м. Суми</v>
      </c>
      <c r="B16" s="241"/>
      <c r="C16" s="241"/>
      <c r="D16" s="241"/>
      <c r="E16" s="241"/>
    </row>
    <row r="17" spans="1:6" ht="13.5" customHeight="1">
      <c r="A17" s="247" t="s">
        <v>84</v>
      </c>
      <c r="B17" s="247"/>
      <c r="C17" s="247"/>
      <c r="D17" s="247"/>
      <c r="E17" s="247"/>
      <c r="F17" s="46"/>
    </row>
    <row r="18" spans="1:5" s="19" customFormat="1" ht="15.75" customHeight="1">
      <c r="A18" s="54" t="s">
        <v>22</v>
      </c>
      <c r="B18" s="249" t="s">
        <v>159</v>
      </c>
      <c r="C18" s="250"/>
      <c r="D18" s="250"/>
      <c r="E18" s="250"/>
    </row>
    <row r="19" spans="1:5" s="17" customFormat="1" ht="19.5" customHeight="1">
      <c r="A19" s="62" t="s">
        <v>99</v>
      </c>
      <c r="B19" s="232" t="s">
        <v>141</v>
      </c>
      <c r="C19" s="234"/>
      <c r="D19" s="234"/>
      <c r="E19" s="234"/>
    </row>
    <row r="20" spans="1:5" s="17" customFormat="1" ht="19.5" customHeight="1">
      <c r="A20" s="234" t="s">
        <v>98</v>
      </c>
      <c r="B20" s="234"/>
      <c r="C20" s="234"/>
      <c r="D20" s="253">
        <v>7881010</v>
      </c>
      <c r="E20" s="253"/>
    </row>
    <row r="21" spans="1:5" s="17" customFormat="1" ht="19.5" customHeight="1">
      <c r="A21" s="255" t="s">
        <v>151</v>
      </c>
      <c r="B21" s="255"/>
      <c r="C21" s="255"/>
      <c r="D21" s="255"/>
      <c r="E21" s="255"/>
    </row>
    <row r="22" spans="1:5" s="17" customFormat="1" ht="19.5" customHeight="1">
      <c r="A22" s="234" t="s">
        <v>97</v>
      </c>
      <c r="B22" s="234"/>
      <c r="C22" s="234"/>
      <c r="D22" s="254"/>
      <c r="E22" s="254"/>
    </row>
    <row r="23" spans="1:5" ht="12.75" customHeight="1">
      <c r="A23" s="113"/>
      <c r="B23" s="113"/>
      <c r="C23" s="113"/>
      <c r="D23" s="113"/>
      <c r="E23" s="113" t="s">
        <v>67</v>
      </c>
    </row>
    <row r="24" spans="1:5" s="47" customFormat="1" ht="12.75" customHeight="1">
      <c r="A24" s="235" t="s">
        <v>26</v>
      </c>
      <c r="B24" s="235" t="s">
        <v>27</v>
      </c>
      <c r="C24" s="235" t="s">
        <v>28</v>
      </c>
      <c r="D24" s="251"/>
      <c r="E24" s="235" t="s">
        <v>29</v>
      </c>
    </row>
    <row r="25" spans="1:5" s="47" customFormat="1" ht="33" customHeight="1">
      <c r="A25" s="235"/>
      <c r="B25" s="235"/>
      <c r="C25" s="114" t="s">
        <v>30</v>
      </c>
      <c r="D25" s="114" t="s">
        <v>31</v>
      </c>
      <c r="E25" s="252"/>
    </row>
    <row r="26" spans="1:5" s="48" customFormat="1" ht="14.25" customHeight="1">
      <c r="A26" s="115">
        <v>1</v>
      </c>
      <c r="B26" s="115">
        <v>2</v>
      </c>
      <c r="C26" s="115">
        <v>3</v>
      </c>
      <c r="D26" s="115">
        <v>4</v>
      </c>
      <c r="E26" s="115">
        <v>5</v>
      </c>
    </row>
    <row r="27" spans="1:5" s="33" customFormat="1" ht="14.25" customHeight="1">
      <c r="A27" s="116" t="s">
        <v>58</v>
      </c>
      <c r="B27" s="117" t="s">
        <v>32</v>
      </c>
      <c r="C27" s="64">
        <f>SUM(C28)</f>
        <v>624350</v>
      </c>
      <c r="D27" s="64">
        <f>SUM(D29)</f>
        <v>66300</v>
      </c>
      <c r="E27" s="64">
        <f aca="true" t="shared" si="0" ref="E27:E91">SUM(C27:D27)</f>
        <v>690650</v>
      </c>
    </row>
    <row r="28" spans="1:5" s="19" customFormat="1" ht="14.25" customHeight="1">
      <c r="A28" s="118" t="s">
        <v>33</v>
      </c>
      <c r="B28" s="117" t="s">
        <v>32</v>
      </c>
      <c r="C28" s="64">
        <f>SUM(C41)</f>
        <v>624350</v>
      </c>
      <c r="D28" s="64" t="s">
        <v>32</v>
      </c>
      <c r="E28" s="64">
        <f t="shared" si="0"/>
        <v>624350</v>
      </c>
    </row>
    <row r="29" spans="1:5" s="19" customFormat="1" ht="14.25" customHeight="1">
      <c r="A29" s="118" t="s">
        <v>59</v>
      </c>
      <c r="B29" s="117" t="s">
        <v>32</v>
      </c>
      <c r="C29" s="64" t="s">
        <v>32</v>
      </c>
      <c r="D29" s="64">
        <f>SUM(D30,D38)</f>
        <v>66300</v>
      </c>
      <c r="E29" s="64">
        <f t="shared" si="0"/>
        <v>66300</v>
      </c>
    </row>
    <row r="30" spans="1:47" s="19" customFormat="1" ht="24.75" customHeight="1">
      <c r="A30" s="204" t="s">
        <v>147</v>
      </c>
      <c r="B30" s="117">
        <v>250100</v>
      </c>
      <c r="C30" s="64" t="s">
        <v>32</v>
      </c>
      <c r="D30" s="64">
        <f>SUM(D31:D33)</f>
        <v>66300</v>
      </c>
      <c r="E30" s="64">
        <f t="shared" si="0"/>
        <v>66300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</row>
    <row r="31" spans="1:47" s="19" customFormat="1" ht="25.5" customHeight="1" hidden="1">
      <c r="A31" s="120" t="s">
        <v>148</v>
      </c>
      <c r="B31" s="117">
        <v>25010100</v>
      </c>
      <c r="C31" s="64" t="s">
        <v>32</v>
      </c>
      <c r="D31" s="64">
        <f>ЗведСп!E17</f>
        <v>0</v>
      </c>
      <c r="E31" s="64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</row>
    <row r="32" spans="1:47" s="19" customFormat="1" ht="25.5" customHeight="1" hidden="1">
      <c r="A32" s="120" t="s">
        <v>149</v>
      </c>
      <c r="B32" s="117">
        <v>25010200</v>
      </c>
      <c r="C32" s="64" t="s">
        <v>32</v>
      </c>
      <c r="D32" s="64">
        <f>ЗведСп!F17</f>
        <v>0</v>
      </c>
      <c r="E32" s="64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</row>
    <row r="33" spans="1:47" s="19" customFormat="1" ht="25.5" customHeight="1">
      <c r="A33" s="120" t="s">
        <v>86</v>
      </c>
      <c r="B33" s="117">
        <v>25010300</v>
      </c>
      <c r="C33" s="64" t="s">
        <v>32</v>
      </c>
      <c r="D33" s="64">
        <f>ЗведСп!G17</f>
        <v>66300</v>
      </c>
      <c r="E33" s="64">
        <f t="shared" si="0"/>
        <v>66300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1:47" s="19" customFormat="1" ht="14.25" customHeight="1">
      <c r="A34" s="119" t="s">
        <v>161</v>
      </c>
      <c r="B34" s="117">
        <v>250200</v>
      </c>
      <c r="C34" s="64" t="s">
        <v>32</v>
      </c>
      <c r="D34" s="64"/>
      <c r="E34" s="64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1:47" s="19" customFormat="1" ht="14.25" customHeight="1">
      <c r="A35" s="118" t="s">
        <v>137</v>
      </c>
      <c r="B35" s="117"/>
      <c r="C35" s="64"/>
      <c r="D35" s="64"/>
      <c r="E35" s="64">
        <f t="shared" si="0"/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s="19" customFormat="1" ht="14.25" customHeight="1">
      <c r="A36" s="119" t="s">
        <v>126</v>
      </c>
      <c r="B36" s="117"/>
      <c r="C36" s="64" t="s">
        <v>32</v>
      </c>
      <c r="D36" s="64"/>
      <c r="E36" s="64">
        <f t="shared" si="0"/>
        <v>0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47" s="19" customFormat="1" ht="14.25" customHeight="1">
      <c r="A37" s="119" t="s">
        <v>127</v>
      </c>
      <c r="B37" s="117"/>
      <c r="C37" s="64" t="s">
        <v>32</v>
      </c>
      <c r="D37" s="64"/>
      <c r="E37" s="64">
        <f t="shared" si="0"/>
        <v>0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1:47" s="19" customFormat="1" ht="26.25">
      <c r="A38" s="119" t="s">
        <v>128</v>
      </c>
      <c r="B38" s="117"/>
      <c r="C38" s="64" t="s">
        <v>32</v>
      </c>
      <c r="D38" s="64"/>
      <c r="E38" s="64">
        <f t="shared" si="0"/>
        <v>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1:47" s="19" customFormat="1" ht="26.25" hidden="1">
      <c r="A39" s="119" t="s">
        <v>150</v>
      </c>
      <c r="B39" s="117">
        <v>602400</v>
      </c>
      <c r="C39" s="64" t="s">
        <v>32</v>
      </c>
      <c r="D39" s="64" t="e">
        <f>#REF!</f>
        <v>#REF!</v>
      </c>
      <c r="E39" s="64" t="e">
        <f t="shared" si="0"/>
        <v>#REF!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</row>
    <row r="40" spans="1:47" s="19" customFormat="1" ht="30" customHeight="1">
      <c r="A40" s="119" t="s">
        <v>129</v>
      </c>
      <c r="B40" s="117"/>
      <c r="C40" s="64" t="s">
        <v>32</v>
      </c>
      <c r="D40" s="64"/>
      <c r="E40" s="64">
        <f t="shared" si="0"/>
        <v>0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1:47" s="19" customFormat="1" ht="14.25" customHeight="1">
      <c r="A41" s="116" t="s">
        <v>60</v>
      </c>
      <c r="B41" s="117" t="s">
        <v>32</v>
      </c>
      <c r="C41" s="64">
        <f>SUM(C42,C74,C94:C95,C99)</f>
        <v>624350</v>
      </c>
      <c r="D41" s="64">
        <f>SUM(D42,D74,D94:D95,D99)</f>
        <v>66300</v>
      </c>
      <c r="E41" s="64">
        <f t="shared" si="0"/>
        <v>690650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1:47" s="19" customFormat="1" ht="15">
      <c r="A42" s="116" t="s">
        <v>34</v>
      </c>
      <c r="B42" s="121">
        <v>1000</v>
      </c>
      <c r="C42" s="64">
        <f>SUM(C43,C46,C47,C53,C54,C55,C62,C65,C66)</f>
        <v>624350</v>
      </c>
      <c r="D42" s="64">
        <f>SUM(D43,D46,D47,D53,D54,D55,D62,D65,D66)</f>
        <v>66300</v>
      </c>
      <c r="E42" s="64">
        <f t="shared" si="0"/>
        <v>690650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1:47" s="24" customFormat="1" ht="15">
      <c r="A43" s="122" t="s">
        <v>35</v>
      </c>
      <c r="B43" s="123">
        <v>1110</v>
      </c>
      <c r="C43" s="64">
        <f>SUM(C44:C45)</f>
        <v>463620</v>
      </c>
      <c r="D43" s="64">
        <f>SUM(D44:D45)</f>
        <v>0</v>
      </c>
      <c r="E43" s="64">
        <f t="shared" si="0"/>
        <v>463620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47" s="25" customFormat="1" ht="14.25">
      <c r="A44" s="124" t="s">
        <v>107</v>
      </c>
      <c r="B44" s="117">
        <v>1111</v>
      </c>
      <c r="C44" s="64">
        <f>ПомісПл!O21</f>
        <v>463620</v>
      </c>
      <c r="D44" s="64"/>
      <c r="E44" s="64">
        <f t="shared" si="0"/>
        <v>463620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19" customFormat="1" ht="15">
      <c r="A45" s="124" t="s">
        <v>108</v>
      </c>
      <c r="B45" s="117">
        <v>1112</v>
      </c>
      <c r="C45" s="64"/>
      <c r="D45" s="64"/>
      <c r="E45" s="64">
        <f t="shared" si="0"/>
        <v>0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</row>
    <row r="46" spans="1:47" s="19" customFormat="1" ht="15">
      <c r="A46" s="122" t="s">
        <v>0</v>
      </c>
      <c r="B46" s="123">
        <v>1120</v>
      </c>
      <c r="C46" s="64">
        <f>ПомісПл!O23</f>
        <v>159730</v>
      </c>
      <c r="D46" s="64"/>
      <c r="E46" s="64">
        <f t="shared" si="0"/>
        <v>159730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</row>
    <row r="47" spans="1:47" s="25" customFormat="1" ht="14.25">
      <c r="A47" s="122" t="s">
        <v>125</v>
      </c>
      <c r="B47" s="123">
        <v>1130</v>
      </c>
      <c r="C47" s="64">
        <f>SUM(C48:C52)</f>
        <v>0</v>
      </c>
      <c r="D47" s="64">
        <f>SUM(D48:D52)</f>
        <v>16300</v>
      </c>
      <c r="E47" s="64">
        <f t="shared" si="0"/>
        <v>16300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19" customFormat="1" ht="25.5">
      <c r="A48" s="124" t="s">
        <v>109</v>
      </c>
      <c r="B48" s="117">
        <v>1131</v>
      </c>
      <c r="C48" s="64"/>
      <c r="D48" s="64">
        <f>ЗведСп!C26</f>
        <v>8000</v>
      </c>
      <c r="E48" s="64">
        <f t="shared" si="0"/>
        <v>8000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</row>
    <row r="49" spans="1:47" s="19" customFormat="1" ht="15">
      <c r="A49" s="124" t="s">
        <v>93</v>
      </c>
      <c r="B49" s="117">
        <v>1132</v>
      </c>
      <c r="C49" s="64"/>
      <c r="D49" s="64"/>
      <c r="E49" s="64">
        <f t="shared" si="0"/>
        <v>0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</row>
    <row r="50" spans="1:47" s="24" customFormat="1" ht="15">
      <c r="A50" s="124" t="s">
        <v>25</v>
      </c>
      <c r="B50" s="117">
        <v>1133</v>
      </c>
      <c r="C50" s="64"/>
      <c r="D50" s="64"/>
      <c r="E50" s="64">
        <f t="shared" si="0"/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</row>
    <row r="51" spans="1:47" s="19" customFormat="1" ht="15">
      <c r="A51" s="124" t="s">
        <v>110</v>
      </c>
      <c r="B51" s="117">
        <v>1134</v>
      </c>
      <c r="C51" s="64"/>
      <c r="D51" s="64">
        <f>ЗведСп!C29</f>
        <v>8000</v>
      </c>
      <c r="E51" s="64">
        <f t="shared" si="0"/>
        <v>8000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</row>
    <row r="52" spans="1:47" s="19" customFormat="1" ht="15">
      <c r="A52" s="124" t="s">
        <v>17</v>
      </c>
      <c r="B52" s="117">
        <v>1135</v>
      </c>
      <c r="C52" s="64"/>
      <c r="D52" s="64">
        <f>ЗведСп!C30</f>
        <v>300</v>
      </c>
      <c r="E52" s="64">
        <f t="shared" si="0"/>
        <v>300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</row>
    <row r="53" spans="1:47" s="19" customFormat="1" ht="15">
      <c r="A53" s="122" t="s">
        <v>36</v>
      </c>
      <c r="B53" s="123">
        <v>1140</v>
      </c>
      <c r="C53" s="64">
        <v>1000</v>
      </c>
      <c r="D53" s="64">
        <f>ЗведСп!C31</f>
        <v>2000</v>
      </c>
      <c r="E53" s="64">
        <f t="shared" si="0"/>
        <v>3000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</row>
    <row r="54" spans="1:47" s="19" customFormat="1" ht="25.5">
      <c r="A54" s="122" t="s">
        <v>37</v>
      </c>
      <c r="B54" s="123">
        <v>1150</v>
      </c>
      <c r="C54" s="64"/>
      <c r="D54" s="64"/>
      <c r="E54" s="64">
        <f t="shared" si="0"/>
        <v>0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</row>
    <row r="55" spans="1:47" s="19" customFormat="1" ht="15">
      <c r="A55" s="122" t="s">
        <v>1</v>
      </c>
      <c r="B55" s="123">
        <v>1160</v>
      </c>
      <c r="C55" s="64">
        <f>SUM(C56:C61)</f>
        <v>0</v>
      </c>
      <c r="D55" s="64">
        <f>SUM(D56:D61)</f>
        <v>48000</v>
      </c>
      <c r="E55" s="64">
        <f t="shared" si="0"/>
        <v>48000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</row>
    <row r="56" spans="1:47" s="24" customFormat="1" ht="15">
      <c r="A56" s="124" t="s">
        <v>104</v>
      </c>
      <c r="B56" s="117">
        <v>1161</v>
      </c>
      <c r="C56" s="64"/>
      <c r="D56" s="64">
        <f>ЗведСп!C34</f>
        <v>35000</v>
      </c>
      <c r="E56" s="64">
        <f t="shared" si="0"/>
        <v>35000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</row>
    <row r="57" spans="1:47" s="24" customFormat="1" ht="15">
      <c r="A57" s="124" t="s">
        <v>111</v>
      </c>
      <c r="B57" s="117">
        <v>1162</v>
      </c>
      <c r="C57" s="64"/>
      <c r="D57" s="64">
        <f>ЗведСп!C35</f>
        <v>1000</v>
      </c>
      <c r="E57" s="64">
        <f t="shared" si="0"/>
        <v>1000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</row>
    <row r="58" spans="1:47" s="24" customFormat="1" ht="15">
      <c r="A58" s="124" t="s">
        <v>112</v>
      </c>
      <c r="B58" s="117">
        <v>1163</v>
      </c>
      <c r="C58" s="64"/>
      <c r="D58" s="64">
        <f>ЗведСп!C36</f>
        <v>12000</v>
      </c>
      <c r="E58" s="64">
        <f t="shared" si="0"/>
        <v>12000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</row>
    <row r="59" spans="1:47" s="19" customFormat="1" ht="15">
      <c r="A59" s="124" t="s">
        <v>113</v>
      </c>
      <c r="B59" s="117">
        <v>1164</v>
      </c>
      <c r="C59" s="64"/>
      <c r="D59" s="64"/>
      <c r="E59" s="64">
        <f t="shared" si="0"/>
        <v>0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</row>
    <row r="60" spans="1:47" s="19" customFormat="1" ht="15">
      <c r="A60" s="124" t="s">
        <v>114</v>
      </c>
      <c r="B60" s="117">
        <v>1165</v>
      </c>
      <c r="C60" s="64"/>
      <c r="D60" s="64"/>
      <c r="E60" s="64">
        <f t="shared" si="0"/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</row>
    <row r="61" spans="1:47" s="19" customFormat="1" ht="15">
      <c r="A61" s="124" t="s">
        <v>115</v>
      </c>
      <c r="B61" s="117">
        <v>1166</v>
      </c>
      <c r="C61" s="64"/>
      <c r="D61" s="64"/>
      <c r="E61" s="64">
        <f t="shared" si="0"/>
        <v>0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</row>
    <row r="62" spans="1:47" s="19" customFormat="1" ht="25.5">
      <c r="A62" s="122" t="s">
        <v>82</v>
      </c>
      <c r="B62" s="123">
        <v>1170</v>
      </c>
      <c r="C62" s="64">
        <f>SUM(C63:C64)</f>
        <v>0</v>
      </c>
      <c r="D62" s="64">
        <f>SUM(D63:D64)</f>
        <v>0</v>
      </c>
      <c r="E62" s="64">
        <f t="shared" si="0"/>
        <v>0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</row>
    <row r="63" spans="1:47" s="19" customFormat="1" ht="25.5">
      <c r="A63" s="124" t="s">
        <v>80</v>
      </c>
      <c r="B63" s="117">
        <v>1171</v>
      </c>
      <c r="C63" s="64"/>
      <c r="D63" s="64"/>
      <c r="E63" s="64">
        <f t="shared" si="0"/>
        <v>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</row>
    <row r="64" spans="1:47" s="19" customFormat="1" ht="25.5">
      <c r="A64" s="124" t="s">
        <v>87</v>
      </c>
      <c r="B64" s="117">
        <v>1172</v>
      </c>
      <c r="C64" s="64"/>
      <c r="D64" s="64"/>
      <c r="E64" s="64">
        <f t="shared" si="0"/>
        <v>0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</row>
    <row r="65" spans="1:47" s="19" customFormat="1" ht="15">
      <c r="A65" s="125" t="s">
        <v>38</v>
      </c>
      <c r="B65" s="121">
        <v>1200</v>
      </c>
      <c r="C65" s="64"/>
      <c r="D65" s="64"/>
      <c r="E65" s="64">
        <f t="shared" si="0"/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</row>
    <row r="66" spans="1:47" s="24" customFormat="1" ht="15">
      <c r="A66" s="125" t="s">
        <v>39</v>
      </c>
      <c r="B66" s="121">
        <v>1300</v>
      </c>
      <c r="C66" s="64">
        <f>SUM(C67,C68:C69,C73)</f>
        <v>0</v>
      </c>
      <c r="D66" s="64">
        <f>SUM(D67,D68:D69,D73)</f>
        <v>0</v>
      </c>
      <c r="E66" s="64">
        <f t="shared" si="0"/>
        <v>0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</row>
    <row r="67" spans="1:47" s="25" customFormat="1" ht="25.5">
      <c r="A67" s="122" t="s">
        <v>40</v>
      </c>
      <c r="B67" s="123">
        <v>1310</v>
      </c>
      <c r="C67" s="64"/>
      <c r="D67" s="64"/>
      <c r="E67" s="64">
        <f t="shared" si="0"/>
        <v>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1:47" s="25" customFormat="1" ht="14.25">
      <c r="A68" s="122" t="s">
        <v>41</v>
      </c>
      <c r="B68" s="123">
        <v>1320</v>
      </c>
      <c r="C68" s="64"/>
      <c r="D68" s="64"/>
      <c r="E68" s="64">
        <f t="shared" si="0"/>
        <v>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1:47" s="24" customFormat="1" ht="15">
      <c r="A69" s="122" t="s">
        <v>2</v>
      </c>
      <c r="B69" s="123">
        <v>1340</v>
      </c>
      <c r="C69" s="64">
        <f>SUM(C70:C72)</f>
        <v>0</v>
      </c>
      <c r="D69" s="64">
        <f>SUM(D70:D72)</f>
        <v>0</v>
      </c>
      <c r="E69" s="64">
        <f t="shared" si="0"/>
        <v>0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</row>
    <row r="70" spans="1:47" s="24" customFormat="1" ht="15">
      <c r="A70" s="124" t="s">
        <v>116</v>
      </c>
      <c r="B70" s="117">
        <v>1341</v>
      </c>
      <c r="C70" s="64"/>
      <c r="D70" s="64"/>
      <c r="E70" s="64">
        <f t="shared" si="0"/>
        <v>0</v>
      </c>
      <c r="F70" s="45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</row>
    <row r="71" spans="1:47" s="24" customFormat="1" ht="15">
      <c r="A71" s="124" t="s">
        <v>105</v>
      </c>
      <c r="B71" s="117">
        <v>1342</v>
      </c>
      <c r="C71" s="64"/>
      <c r="D71" s="64"/>
      <c r="E71" s="64">
        <f t="shared" si="0"/>
        <v>0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</row>
    <row r="72" spans="1:47" s="19" customFormat="1" ht="15">
      <c r="A72" s="124" t="s">
        <v>117</v>
      </c>
      <c r="B72" s="117">
        <v>1343</v>
      </c>
      <c r="C72" s="64"/>
      <c r="D72" s="64"/>
      <c r="E72" s="64">
        <f t="shared" si="0"/>
        <v>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</row>
    <row r="73" spans="1:47" s="19" customFormat="1" ht="15">
      <c r="A73" s="122" t="s">
        <v>42</v>
      </c>
      <c r="B73" s="123">
        <v>1350</v>
      </c>
      <c r="C73" s="64"/>
      <c r="D73" s="64"/>
      <c r="E73" s="64">
        <f t="shared" si="0"/>
        <v>0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</row>
    <row r="74" spans="1:47" s="19" customFormat="1" ht="15">
      <c r="A74" s="116" t="s">
        <v>43</v>
      </c>
      <c r="B74" s="121">
        <v>2000</v>
      </c>
      <c r="C74" s="64">
        <f>SUM(C75,C87:C89)</f>
        <v>0</v>
      </c>
      <c r="D74" s="64">
        <f>SUM(D75,D87:D89)</f>
        <v>0</v>
      </c>
      <c r="E74" s="64">
        <f t="shared" si="0"/>
        <v>0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</row>
    <row r="75" spans="1:47" s="19" customFormat="1" ht="15">
      <c r="A75" s="125" t="s">
        <v>44</v>
      </c>
      <c r="B75" s="121">
        <v>2100</v>
      </c>
      <c r="C75" s="64">
        <f>SUM(C76:C77,C80,C83)</f>
        <v>0</v>
      </c>
      <c r="D75" s="64">
        <f>SUM(D76:D77,D80,D83)</f>
        <v>0</v>
      </c>
      <c r="E75" s="64">
        <f t="shared" si="0"/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</row>
    <row r="76" spans="1:47" s="24" customFormat="1" ht="15">
      <c r="A76" s="122" t="s">
        <v>45</v>
      </c>
      <c r="B76" s="123">
        <v>2110</v>
      </c>
      <c r="C76" s="64"/>
      <c r="D76" s="64"/>
      <c r="E76" s="64">
        <f t="shared" si="0"/>
        <v>0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</row>
    <row r="77" spans="1:47" s="25" customFormat="1" ht="14.25">
      <c r="A77" s="122" t="s">
        <v>46</v>
      </c>
      <c r="B77" s="123">
        <v>2120</v>
      </c>
      <c r="C77" s="64">
        <f>SUM(C78:C79)</f>
        <v>0</v>
      </c>
      <c r="D77" s="64">
        <f>SUM(D78:D79)</f>
        <v>0</v>
      </c>
      <c r="E77" s="64">
        <f t="shared" si="0"/>
        <v>0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spans="1:47" s="29" customFormat="1" ht="14.25">
      <c r="A78" s="124" t="s">
        <v>118</v>
      </c>
      <c r="B78" s="117">
        <v>2121</v>
      </c>
      <c r="C78" s="64"/>
      <c r="D78" s="64"/>
      <c r="E78" s="64">
        <f t="shared" si="0"/>
        <v>0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</row>
    <row r="79" spans="1:47" s="19" customFormat="1" ht="15">
      <c r="A79" s="124" t="s">
        <v>119</v>
      </c>
      <c r="B79" s="117">
        <v>2123</v>
      </c>
      <c r="C79" s="64"/>
      <c r="D79" s="64"/>
      <c r="E79" s="64">
        <f t="shared" si="0"/>
        <v>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</row>
    <row r="80" spans="1:47" s="19" customFormat="1" ht="15">
      <c r="A80" s="122" t="s">
        <v>83</v>
      </c>
      <c r="B80" s="123">
        <v>2130</v>
      </c>
      <c r="C80" s="64">
        <f>SUM(C81:C82)</f>
        <v>0</v>
      </c>
      <c r="D80" s="64">
        <f>SUM(D81:D82)</f>
        <v>0</v>
      </c>
      <c r="E80" s="64">
        <f t="shared" si="0"/>
        <v>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</row>
    <row r="81" spans="1:47" s="24" customFormat="1" ht="15">
      <c r="A81" s="124" t="s">
        <v>120</v>
      </c>
      <c r="B81" s="117">
        <v>2131</v>
      </c>
      <c r="C81" s="64"/>
      <c r="D81" s="64"/>
      <c r="E81" s="64">
        <f t="shared" si="0"/>
        <v>0</v>
      </c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</row>
    <row r="82" spans="1:47" s="19" customFormat="1" ht="15">
      <c r="A82" s="124" t="s">
        <v>121</v>
      </c>
      <c r="B82" s="117">
        <v>2133</v>
      </c>
      <c r="C82" s="64"/>
      <c r="D82" s="64"/>
      <c r="E82" s="64">
        <f t="shared" si="0"/>
        <v>0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</row>
    <row r="83" spans="1:47" s="19" customFormat="1" ht="15">
      <c r="A83" s="122" t="s">
        <v>81</v>
      </c>
      <c r="B83" s="123">
        <v>2140</v>
      </c>
      <c r="C83" s="64">
        <f>SUM(C84:C86)</f>
        <v>0</v>
      </c>
      <c r="D83" s="64">
        <f>SUM(D84:D86)</f>
        <v>0</v>
      </c>
      <c r="E83" s="64">
        <f t="shared" si="0"/>
        <v>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</row>
    <row r="84" spans="1:47" s="19" customFormat="1" ht="15">
      <c r="A84" s="124" t="s">
        <v>122</v>
      </c>
      <c r="B84" s="117">
        <v>2141</v>
      </c>
      <c r="C84" s="64"/>
      <c r="D84" s="64"/>
      <c r="E84" s="64">
        <f t="shared" si="0"/>
        <v>0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</row>
    <row r="85" spans="1:47" s="19" customFormat="1" ht="15">
      <c r="A85" s="124" t="s">
        <v>123</v>
      </c>
      <c r="B85" s="117">
        <v>2143</v>
      </c>
      <c r="C85" s="64"/>
      <c r="D85" s="64"/>
      <c r="E85" s="64">
        <f t="shared" si="0"/>
        <v>0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</row>
    <row r="86" spans="1:47" s="19" customFormat="1" ht="15">
      <c r="A86" s="124" t="s">
        <v>124</v>
      </c>
      <c r="B86" s="117">
        <v>2144</v>
      </c>
      <c r="C86" s="64"/>
      <c r="D86" s="64"/>
      <c r="E86" s="64">
        <f t="shared" si="0"/>
        <v>0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</row>
    <row r="87" spans="1:47" s="19" customFormat="1" ht="15">
      <c r="A87" s="125" t="s">
        <v>47</v>
      </c>
      <c r="B87" s="121">
        <v>2200</v>
      </c>
      <c r="C87" s="64"/>
      <c r="D87" s="64"/>
      <c r="E87" s="64">
        <f t="shared" si="0"/>
        <v>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</row>
    <row r="88" spans="1:47" s="19" customFormat="1" ht="15">
      <c r="A88" s="125" t="s">
        <v>48</v>
      </c>
      <c r="B88" s="121">
        <v>2300</v>
      </c>
      <c r="C88" s="64"/>
      <c r="D88" s="64"/>
      <c r="E88" s="64">
        <f t="shared" si="0"/>
        <v>0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</row>
    <row r="89" spans="1:47" s="24" customFormat="1" ht="15">
      <c r="A89" s="125" t="s">
        <v>49</v>
      </c>
      <c r="B89" s="121">
        <v>2400</v>
      </c>
      <c r="C89" s="64">
        <f>SUM(C90:C93)</f>
        <v>0</v>
      </c>
      <c r="D89" s="64">
        <f>SUM(D90:D93)</f>
        <v>0</v>
      </c>
      <c r="E89" s="64">
        <f t="shared" si="0"/>
        <v>0</v>
      </c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</row>
    <row r="90" spans="1:47" s="19" customFormat="1" ht="15">
      <c r="A90" s="124" t="s">
        <v>50</v>
      </c>
      <c r="B90" s="117">
        <v>2410</v>
      </c>
      <c r="C90" s="64"/>
      <c r="D90" s="64"/>
      <c r="E90" s="64">
        <f t="shared" si="0"/>
        <v>0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</row>
    <row r="91" spans="1:47" s="19" customFormat="1" ht="15">
      <c r="A91" s="124" t="s">
        <v>51</v>
      </c>
      <c r="B91" s="117">
        <v>2420</v>
      </c>
      <c r="C91" s="64"/>
      <c r="D91" s="64"/>
      <c r="E91" s="64">
        <f t="shared" si="0"/>
        <v>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</row>
    <row r="92" spans="1:47" s="19" customFormat="1" ht="15">
      <c r="A92" s="124" t="s">
        <v>52</v>
      </c>
      <c r="B92" s="117">
        <v>2430</v>
      </c>
      <c r="C92" s="64"/>
      <c r="D92" s="64"/>
      <c r="E92" s="64">
        <f aca="true" t="shared" si="1" ref="E92:E99">SUM(C92:D92)</f>
        <v>0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</row>
    <row r="93" spans="1:47" s="19" customFormat="1" ht="15">
      <c r="A93" s="124" t="s">
        <v>53</v>
      </c>
      <c r="B93" s="117">
        <v>2440</v>
      </c>
      <c r="C93" s="64"/>
      <c r="D93" s="64"/>
      <c r="E93" s="64">
        <f t="shared" si="1"/>
        <v>0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</row>
    <row r="94" spans="1:47" s="19" customFormat="1" ht="15">
      <c r="A94" s="116" t="s">
        <v>54</v>
      </c>
      <c r="B94" s="121">
        <v>3000</v>
      </c>
      <c r="C94" s="64"/>
      <c r="D94" s="64"/>
      <c r="E94" s="64">
        <f t="shared" si="1"/>
        <v>0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</row>
    <row r="95" spans="1:47" s="19" customFormat="1" ht="15">
      <c r="A95" s="125" t="s">
        <v>61</v>
      </c>
      <c r="B95" s="121">
        <v>4110</v>
      </c>
      <c r="C95" s="64">
        <f>SUM(C96:C98)</f>
        <v>0</v>
      </c>
      <c r="D95" s="64">
        <f>SUM(D96:D98)</f>
        <v>0</v>
      </c>
      <c r="E95" s="64">
        <f t="shared" si="1"/>
        <v>0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29" customFormat="1" ht="14.25">
      <c r="A96" s="124" t="s">
        <v>62</v>
      </c>
      <c r="B96" s="126">
        <v>4111</v>
      </c>
      <c r="C96" s="171"/>
      <c r="D96" s="171"/>
      <c r="E96" s="64">
        <f t="shared" si="1"/>
        <v>0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</row>
    <row r="97" spans="1:47" ht="12.75">
      <c r="A97" s="127" t="s">
        <v>63</v>
      </c>
      <c r="B97" s="117">
        <v>4112</v>
      </c>
      <c r="C97" s="128"/>
      <c r="D97" s="128"/>
      <c r="E97" s="64">
        <f t="shared" si="1"/>
        <v>0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</row>
    <row r="98" spans="1:47" ht="12.75">
      <c r="A98" s="127" t="s">
        <v>64</v>
      </c>
      <c r="B98" s="117">
        <v>4113</v>
      </c>
      <c r="C98" s="128"/>
      <c r="D98" s="128"/>
      <c r="E98" s="64">
        <f t="shared" si="1"/>
        <v>0</v>
      </c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</row>
    <row r="99" spans="1:47" ht="12.75">
      <c r="A99" s="129" t="s">
        <v>106</v>
      </c>
      <c r="B99" s="121">
        <v>4210</v>
      </c>
      <c r="C99" s="128"/>
      <c r="D99" s="128"/>
      <c r="E99" s="64">
        <f t="shared" si="1"/>
        <v>0</v>
      </c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</row>
    <row r="100" spans="1:5" ht="12.75" customHeight="1">
      <c r="A100" s="130"/>
      <c r="B100" s="130"/>
      <c r="C100" s="130"/>
      <c r="D100" s="130"/>
      <c r="E100" s="130"/>
    </row>
    <row r="101" spans="1:5" ht="15" customHeight="1">
      <c r="A101" s="131" t="str">
        <f>ПомісПл!A79</f>
        <v>Начальник управління освіти і науки</v>
      </c>
      <c r="B101" s="132"/>
      <c r="C101" s="132"/>
      <c r="D101" s="248" t="str">
        <f>ЗведСп!H79</f>
        <v>Л.В. Пшенична</v>
      </c>
      <c r="E101" s="248"/>
    </row>
    <row r="102" spans="1:5" ht="15">
      <c r="A102" s="131"/>
      <c r="B102" s="133" t="s">
        <v>55</v>
      </c>
      <c r="C102" s="133"/>
      <c r="D102" s="133" t="s">
        <v>56</v>
      </c>
      <c r="E102" s="134"/>
    </row>
    <row r="103" spans="1:5" ht="26.25" customHeight="1">
      <c r="A103" s="135" t="str">
        <f>ПомісПл!A81</f>
        <v>Головний бухгалтер
(начальник планово-фінансового відділу)</v>
      </c>
      <c r="B103" s="132"/>
      <c r="C103" s="132"/>
      <c r="D103" s="248" t="str">
        <f>ЗведСп!H81</f>
        <v>Л.Б. Завгородня</v>
      </c>
      <c r="E103" s="248"/>
    </row>
    <row r="104" spans="1:5" ht="15">
      <c r="A104" s="136"/>
      <c r="B104" s="133" t="s">
        <v>55</v>
      </c>
      <c r="C104" s="133"/>
      <c r="D104" s="133" t="s">
        <v>56</v>
      </c>
      <c r="E104" s="134"/>
    </row>
    <row r="105" spans="1:5" ht="15">
      <c r="A105" s="206"/>
      <c r="B105" s="130"/>
      <c r="C105" s="137"/>
      <c r="D105" s="137"/>
      <c r="E105" s="138"/>
    </row>
    <row r="106" spans="1:5" ht="15">
      <c r="A106" s="131" t="s">
        <v>88</v>
      </c>
      <c r="B106" s="130"/>
      <c r="C106" s="137"/>
      <c r="D106" s="137"/>
      <c r="E106" s="138"/>
    </row>
    <row r="107" spans="1:5" ht="15">
      <c r="A107" s="51"/>
      <c r="B107" s="52"/>
      <c r="C107" s="47"/>
      <c r="D107" s="53"/>
      <c r="E107" s="34"/>
    </row>
    <row r="114" spans="1:7" ht="15.75">
      <c r="A114" s="36"/>
      <c r="B114" s="16"/>
      <c r="C114" s="16"/>
      <c r="D114" s="16"/>
      <c r="E114" s="16"/>
      <c r="F114" s="16"/>
      <c r="G114" s="16"/>
    </row>
    <row r="115" spans="1:6" ht="15.75">
      <c r="A115" s="36"/>
      <c r="B115" s="16"/>
      <c r="C115" s="16"/>
      <c r="D115" s="243"/>
      <c r="E115" s="243"/>
      <c r="F115" s="16"/>
    </row>
  </sheetData>
  <sheetProtection formatCells="0" formatColumns="0" formatRows="0" selectLockedCells="1"/>
  <mergeCells count="30">
    <mergeCell ref="B1:E1"/>
    <mergeCell ref="D9:E9"/>
    <mergeCell ref="B6:E6"/>
    <mergeCell ref="D3:E3"/>
    <mergeCell ref="A13:E13"/>
    <mergeCell ref="B3:C3"/>
    <mergeCell ref="B7:E7"/>
    <mergeCell ref="B11:D11"/>
    <mergeCell ref="D8:E8"/>
    <mergeCell ref="B4:E4"/>
    <mergeCell ref="C10:D10"/>
    <mergeCell ref="B18:E18"/>
    <mergeCell ref="C24:D24"/>
    <mergeCell ref="E24:E25"/>
    <mergeCell ref="B19:E19"/>
    <mergeCell ref="D20:E20"/>
    <mergeCell ref="D22:E22"/>
    <mergeCell ref="A22:C22"/>
    <mergeCell ref="A20:C20"/>
    <mergeCell ref="A21:E21"/>
    <mergeCell ref="D115:E115"/>
    <mergeCell ref="B5:E5"/>
    <mergeCell ref="A14:E14"/>
    <mergeCell ref="A15:E15"/>
    <mergeCell ref="A16:E16"/>
    <mergeCell ref="A17:E17"/>
    <mergeCell ref="A24:A25"/>
    <mergeCell ref="B24:B25"/>
    <mergeCell ref="D101:E101"/>
    <mergeCell ref="D103:E103"/>
  </mergeCells>
  <printOptions horizontalCentered="1"/>
  <pageMargins left="0" right="0" top="0" bottom="0" header="0" footer="0"/>
  <pageSetup fitToHeight="2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45"/>
  <sheetViews>
    <sheetView zoomScalePageLayoutView="0" workbookViewId="0" topLeftCell="C1">
      <selection activeCell="A43" sqref="A43:K43"/>
    </sheetView>
  </sheetViews>
  <sheetFormatPr defaultColWidth="9.00390625" defaultRowHeight="12.75"/>
  <cols>
    <col min="1" max="1" width="43.625" style="2" customWidth="1"/>
    <col min="2" max="2" width="6.00390625" style="1" customWidth="1"/>
    <col min="3" max="14" width="9.75390625" style="2" customWidth="1"/>
    <col min="15" max="15" width="12.375" style="2" customWidth="1"/>
    <col min="16" max="16384" width="9.125" style="2" customWidth="1"/>
  </cols>
  <sheetData>
    <row r="1" spans="1:15" s="5" customFormat="1" ht="62.25" customHeight="1">
      <c r="A1" s="281" t="s">
        <v>157</v>
      </c>
      <c r="B1" s="281"/>
      <c r="C1" s="65"/>
      <c r="D1" s="67"/>
      <c r="E1" s="67"/>
      <c r="F1" s="67"/>
      <c r="G1" s="67"/>
      <c r="H1" s="67"/>
      <c r="I1" s="67"/>
      <c r="J1" s="67"/>
      <c r="K1" s="226" t="s">
        <v>90</v>
      </c>
      <c r="L1" s="226"/>
      <c r="M1" s="226"/>
      <c r="N1" s="226"/>
      <c r="O1" s="226"/>
    </row>
    <row r="2" spans="1:15" s="5" customFormat="1" ht="15" customHeight="1">
      <c r="A2" s="209"/>
      <c r="B2" s="66"/>
      <c r="C2" s="65"/>
      <c r="D2" s="67"/>
      <c r="E2" s="67"/>
      <c r="F2" s="67"/>
      <c r="G2" s="67"/>
      <c r="H2" s="67"/>
      <c r="I2" s="67"/>
      <c r="J2" s="67"/>
      <c r="K2" s="284" t="s">
        <v>89</v>
      </c>
      <c r="L2" s="284"/>
      <c r="M2" s="285">
        <f>O32</f>
        <v>624350</v>
      </c>
      <c r="N2" s="285"/>
      <c r="O2" s="285"/>
    </row>
    <row r="3" spans="1:15" s="5" customFormat="1" ht="26.25" customHeight="1">
      <c r="A3" s="210" t="s">
        <v>158</v>
      </c>
      <c r="B3" s="66"/>
      <c r="C3" s="65"/>
      <c r="D3" s="67"/>
      <c r="E3" s="67"/>
      <c r="F3" s="67"/>
      <c r="G3" s="67"/>
      <c r="H3" s="67"/>
      <c r="I3" s="67"/>
      <c r="J3" s="67"/>
      <c r="K3" s="286" t="s">
        <v>153</v>
      </c>
      <c r="L3" s="286"/>
      <c r="M3" s="286"/>
      <c r="N3" s="286"/>
      <c r="O3" s="286"/>
    </row>
    <row r="4" spans="1:15" s="5" customFormat="1" ht="11.25" customHeight="1">
      <c r="A4" s="65"/>
      <c r="B4" s="66"/>
      <c r="C4" s="65"/>
      <c r="D4" s="67"/>
      <c r="E4" s="67"/>
      <c r="F4" s="67"/>
      <c r="G4" s="67"/>
      <c r="H4" s="67"/>
      <c r="I4" s="67"/>
      <c r="J4" s="67"/>
      <c r="K4" s="282" t="s">
        <v>75</v>
      </c>
      <c r="L4" s="282"/>
      <c r="M4" s="282"/>
      <c r="N4" s="282"/>
      <c r="O4" s="282"/>
    </row>
    <row r="5" spans="1:15" s="5" customFormat="1" ht="24.75" customHeight="1">
      <c r="A5" s="65"/>
      <c r="B5" s="66"/>
      <c r="C5" s="65"/>
      <c r="D5" s="67"/>
      <c r="E5" s="67"/>
      <c r="F5" s="67"/>
      <c r="G5" s="67"/>
      <c r="H5" s="67"/>
      <c r="I5" s="67"/>
      <c r="J5" s="67"/>
      <c r="K5" s="287" t="str">
        <f>Кошт!B6</f>
        <v>Перший заступник голови Сумської обласної державної адміністрації</v>
      </c>
      <c r="L5" s="287"/>
      <c r="M5" s="287"/>
      <c r="N5" s="287"/>
      <c r="O5" s="287"/>
    </row>
    <row r="6" spans="1:15" s="5" customFormat="1" ht="9.75" customHeight="1">
      <c r="A6" s="65"/>
      <c r="B6" s="66"/>
      <c r="C6" s="65"/>
      <c r="D6" s="67"/>
      <c r="E6" s="67"/>
      <c r="F6" s="67"/>
      <c r="G6" s="67"/>
      <c r="H6" s="67"/>
      <c r="I6" s="67"/>
      <c r="J6" s="67"/>
      <c r="K6" s="282" t="s">
        <v>76</v>
      </c>
      <c r="L6" s="282"/>
      <c r="M6" s="282"/>
      <c r="N6" s="282"/>
      <c r="O6" s="282"/>
    </row>
    <row r="7" spans="1:15" s="5" customFormat="1" ht="13.5" customHeight="1">
      <c r="A7" s="65"/>
      <c r="B7" s="66"/>
      <c r="C7" s="65"/>
      <c r="D7" s="67"/>
      <c r="E7" s="67"/>
      <c r="F7" s="67"/>
      <c r="G7" s="67"/>
      <c r="H7" s="67"/>
      <c r="I7" s="67"/>
      <c r="J7" s="67"/>
      <c r="K7" s="276"/>
      <c r="L7" s="276"/>
      <c r="M7" s="283" t="str">
        <f>Кошт!D8</f>
        <v>В.І. Чернявський</v>
      </c>
      <c r="N7" s="283"/>
      <c r="O7" s="283"/>
    </row>
    <row r="8" spans="1:15" s="5" customFormat="1" ht="13.5" customHeight="1">
      <c r="A8" s="65"/>
      <c r="B8" s="66"/>
      <c r="C8" s="65"/>
      <c r="D8" s="67"/>
      <c r="E8" s="67"/>
      <c r="F8" s="67"/>
      <c r="G8" s="67"/>
      <c r="H8" s="67"/>
      <c r="I8" s="67"/>
      <c r="J8" s="67"/>
      <c r="K8" s="279" t="s">
        <v>77</v>
      </c>
      <c r="L8" s="279"/>
      <c r="M8" s="275" t="s">
        <v>56</v>
      </c>
      <c r="N8" s="275"/>
      <c r="O8" s="275"/>
    </row>
    <row r="9" spans="1:15" s="5" customFormat="1" ht="13.5" customHeight="1">
      <c r="A9" s="65"/>
      <c r="B9" s="66"/>
      <c r="C9" s="65"/>
      <c r="D9" s="67"/>
      <c r="E9" s="67"/>
      <c r="F9" s="67"/>
      <c r="G9" s="67"/>
      <c r="H9" s="67"/>
      <c r="I9" s="67"/>
      <c r="J9" s="67"/>
      <c r="K9" s="56"/>
      <c r="L9" s="280"/>
      <c r="M9" s="280"/>
      <c r="N9" s="175"/>
      <c r="O9" s="175"/>
    </row>
    <row r="10" spans="1:15" s="5" customFormat="1" ht="13.5" customHeight="1">
      <c r="A10" s="65"/>
      <c r="B10" s="66"/>
      <c r="C10" s="65"/>
      <c r="D10" s="67"/>
      <c r="E10" s="67"/>
      <c r="F10" s="67"/>
      <c r="G10" s="67"/>
      <c r="H10" s="67"/>
      <c r="I10" s="67"/>
      <c r="J10" s="67"/>
      <c r="K10" s="59"/>
      <c r="L10" s="59" t="s">
        <v>78</v>
      </c>
      <c r="M10" s="60"/>
      <c r="N10" s="61"/>
      <c r="O10" s="61" t="s">
        <v>20</v>
      </c>
    </row>
    <row r="11" spans="1:15" s="3" customFormat="1" ht="42.75" customHeight="1">
      <c r="A11" s="224" t="s">
        <v>156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s="6" customFormat="1" ht="29.25" customHeight="1">
      <c r="A12" s="277" t="str">
        <f>ПомісПл!A7</f>
        <v>02147687  Управління освіти і науки Сумської обласної державної адміністрації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</row>
    <row r="13" spans="1:15" s="6" customFormat="1" ht="12.75" customHeight="1">
      <c r="A13" s="274" t="s">
        <v>130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</row>
    <row r="14" spans="1:15" s="6" customFormat="1" ht="15.75" customHeight="1">
      <c r="A14" s="278" t="str">
        <f>ПомісПл!A9</f>
        <v>м. Суми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</row>
    <row r="15" spans="1:15" s="6" customFormat="1" ht="12.75" customHeight="1">
      <c r="A15" s="274" t="s">
        <v>79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</row>
    <row r="16" spans="1:15" s="6" customFormat="1" ht="15">
      <c r="A16" s="68" t="s">
        <v>22</v>
      </c>
      <c r="B16" s="69"/>
      <c r="C16" s="69"/>
      <c r="D16" s="225" t="s">
        <v>159</v>
      </c>
      <c r="E16" s="225"/>
      <c r="F16" s="225"/>
      <c r="G16" s="225"/>
      <c r="H16" s="225"/>
      <c r="I16" s="225"/>
      <c r="J16" s="69"/>
      <c r="K16" s="69"/>
      <c r="L16" s="69"/>
      <c r="M16" s="69"/>
      <c r="N16" s="69"/>
      <c r="O16" s="69"/>
    </row>
    <row r="17" spans="1:15" s="8" customFormat="1" ht="15">
      <c r="A17" s="70" t="s">
        <v>100</v>
      </c>
      <c r="B17" s="71"/>
      <c r="C17" s="71"/>
      <c r="D17" s="266" t="s">
        <v>141</v>
      </c>
      <c r="E17" s="273"/>
      <c r="F17" s="273"/>
      <c r="G17" s="273"/>
      <c r="H17" s="273"/>
      <c r="I17" s="273"/>
      <c r="J17" s="71"/>
      <c r="K17" s="71"/>
      <c r="L17" s="71"/>
      <c r="M17" s="71"/>
      <c r="N17" s="71"/>
      <c r="O17" s="71"/>
    </row>
    <row r="18" spans="1:15" s="8" customFormat="1" ht="15">
      <c r="A18" s="70" t="s">
        <v>102</v>
      </c>
      <c r="B18" s="71"/>
      <c r="C18" s="71"/>
      <c r="D18" s="71"/>
      <c r="E18" s="266" t="s">
        <v>142</v>
      </c>
      <c r="F18" s="26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1:15" s="8" customFormat="1" ht="15.75" customHeight="1">
      <c r="A19" s="70" t="s">
        <v>94</v>
      </c>
      <c r="B19" s="71"/>
      <c r="C19" s="71"/>
      <c r="D19" s="71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s="6" customFormat="1" ht="15">
      <c r="A20" s="73"/>
      <c r="B20" s="73"/>
      <c r="C20" s="73"/>
      <c r="D20" s="73"/>
      <c r="E20" s="74"/>
      <c r="F20" s="74"/>
      <c r="G20" s="74"/>
      <c r="H20" s="74"/>
      <c r="I20" s="75"/>
      <c r="J20" s="76"/>
      <c r="K20" s="76"/>
      <c r="L20" s="76"/>
      <c r="M20" s="76"/>
      <c r="N20" s="73"/>
      <c r="O20" s="73" t="s">
        <v>67</v>
      </c>
    </row>
    <row r="21" spans="1:15" s="11" customFormat="1" ht="15">
      <c r="A21" s="77" t="s">
        <v>26</v>
      </c>
      <c r="B21" s="77" t="s">
        <v>133</v>
      </c>
      <c r="C21" s="78" t="s">
        <v>3</v>
      </c>
      <c r="D21" s="78" t="s">
        <v>4</v>
      </c>
      <c r="E21" s="78" t="s">
        <v>5</v>
      </c>
      <c r="F21" s="78" t="s">
        <v>6</v>
      </c>
      <c r="G21" s="78" t="s">
        <v>7</v>
      </c>
      <c r="H21" s="78" t="s">
        <v>8</v>
      </c>
      <c r="I21" s="78" t="s">
        <v>9</v>
      </c>
      <c r="J21" s="78" t="s">
        <v>10</v>
      </c>
      <c r="K21" s="78" t="s">
        <v>11</v>
      </c>
      <c r="L21" s="78" t="s">
        <v>12</v>
      </c>
      <c r="M21" s="78" t="s">
        <v>13</v>
      </c>
      <c r="N21" s="78" t="s">
        <v>14</v>
      </c>
      <c r="O21" s="79" t="s">
        <v>15</v>
      </c>
    </row>
    <row r="22" spans="1:15" s="11" customFormat="1" ht="12.75" customHeight="1">
      <c r="A22" s="77">
        <v>1</v>
      </c>
      <c r="B22" s="77">
        <v>2</v>
      </c>
      <c r="C22" s="78">
        <v>3</v>
      </c>
      <c r="D22" s="78">
        <v>4</v>
      </c>
      <c r="E22" s="78">
        <v>5</v>
      </c>
      <c r="F22" s="78">
        <v>6</v>
      </c>
      <c r="G22" s="78">
        <v>7</v>
      </c>
      <c r="H22" s="78">
        <v>8</v>
      </c>
      <c r="I22" s="78">
        <v>9</v>
      </c>
      <c r="J22" s="78">
        <v>10</v>
      </c>
      <c r="K22" s="78">
        <v>11</v>
      </c>
      <c r="L22" s="78">
        <v>12</v>
      </c>
      <c r="M22" s="78">
        <v>13</v>
      </c>
      <c r="N22" s="78">
        <v>14</v>
      </c>
      <c r="O22" s="77">
        <v>15</v>
      </c>
    </row>
    <row r="23" spans="1:15" s="4" customFormat="1" ht="15">
      <c r="A23" s="80" t="s">
        <v>16</v>
      </c>
      <c r="B23" s="81">
        <v>1110</v>
      </c>
      <c r="C23" s="82">
        <f>SUM(ПомісПл!C20)</f>
        <v>31550</v>
      </c>
      <c r="D23" s="82">
        <f>SUM(ПомісПл!D20)</f>
        <v>35910</v>
      </c>
      <c r="E23" s="82">
        <f>SUM(ПомісПл!E20)</f>
        <v>33960</v>
      </c>
      <c r="F23" s="82">
        <f>SUM(ПомісПл!F20)</f>
        <v>57740</v>
      </c>
      <c r="G23" s="82">
        <f>SUM(ПомісПл!G20)</f>
        <v>38310</v>
      </c>
      <c r="H23" s="82">
        <f>SUM(ПомісПл!H20)</f>
        <v>39170</v>
      </c>
      <c r="I23" s="82">
        <f>SUM(ПомісПл!I20)</f>
        <v>40610</v>
      </c>
      <c r="J23" s="82">
        <f>SUM(ПомісПл!J20)</f>
        <v>41170</v>
      </c>
      <c r="K23" s="82">
        <f>SUM(ПомісПл!K20)</f>
        <v>38160</v>
      </c>
      <c r="L23" s="82">
        <f>SUM(ПомісПл!L20)</f>
        <v>35140</v>
      </c>
      <c r="M23" s="82">
        <f>SUM(ПомісПл!M20)</f>
        <v>35360</v>
      </c>
      <c r="N23" s="82">
        <f>SUM(ПомісПл!N20)</f>
        <v>36540</v>
      </c>
      <c r="O23" s="83">
        <f>SUM(C23:N23)</f>
        <v>463620</v>
      </c>
    </row>
    <row r="24" spans="1:15" s="4" customFormat="1" ht="15">
      <c r="A24" s="80" t="s">
        <v>0</v>
      </c>
      <c r="B24" s="81">
        <v>1120</v>
      </c>
      <c r="C24" s="82">
        <f>SUM(ПомісПл!C23)</f>
        <v>11730</v>
      </c>
      <c r="D24" s="82">
        <f>SUM(ПомісПл!D23)</f>
        <v>13210</v>
      </c>
      <c r="E24" s="82">
        <f>SUM(ПомісПл!E23)</f>
        <v>12460</v>
      </c>
      <c r="F24" s="82">
        <f>SUM(ПомісПл!F23)</f>
        <v>12460</v>
      </c>
      <c r="G24" s="82">
        <f>SUM(ПомісПл!G23)</f>
        <v>13500</v>
      </c>
      <c r="H24" s="82">
        <f>SUM(ПомісПл!H23)</f>
        <v>14290</v>
      </c>
      <c r="I24" s="82">
        <f>SUM(ПомісПл!I23)</f>
        <v>14780</v>
      </c>
      <c r="J24" s="82">
        <f>SUM(ПомісПл!J23)</f>
        <v>14770</v>
      </c>
      <c r="K24" s="82">
        <f>SUM(ПомісПл!K23)</f>
        <v>13790</v>
      </c>
      <c r="L24" s="82">
        <f>SUM(ПомісПл!L23)</f>
        <v>12810</v>
      </c>
      <c r="M24" s="82">
        <f>SUM(ПомісПл!M23)</f>
        <v>12800</v>
      </c>
      <c r="N24" s="82">
        <f>SUM(ПомісПл!N23)</f>
        <v>13130</v>
      </c>
      <c r="O24" s="83">
        <f aca="true" t="shared" si="0" ref="O24:O31">SUM(C24:N24)</f>
        <v>159730</v>
      </c>
    </row>
    <row r="25" spans="1:15" s="4" customFormat="1" ht="15">
      <c r="A25" s="84" t="s">
        <v>24</v>
      </c>
      <c r="B25" s="85">
        <v>1132</v>
      </c>
      <c r="C25" s="82">
        <f>SUM(ПомісПл!C26)</f>
        <v>0</v>
      </c>
      <c r="D25" s="82">
        <f>SUM(ПомісПл!D26)</f>
        <v>0</v>
      </c>
      <c r="E25" s="82">
        <f>SUM(ПомісПл!E26)</f>
        <v>0</v>
      </c>
      <c r="F25" s="82">
        <f>SUM(ПомісПл!F26)</f>
        <v>0</v>
      </c>
      <c r="G25" s="82">
        <f>SUM(ПомісПл!G26)</f>
        <v>0</v>
      </c>
      <c r="H25" s="82">
        <f>SUM(ПомісПл!H26)</f>
        <v>0</v>
      </c>
      <c r="I25" s="82">
        <f>SUM(ПомісПл!I26)</f>
        <v>0</v>
      </c>
      <c r="J25" s="82">
        <f>SUM(ПомісПл!J26)</f>
        <v>0</v>
      </c>
      <c r="K25" s="82">
        <f>SUM(ПомісПл!K26)</f>
        <v>0</v>
      </c>
      <c r="L25" s="82">
        <f>SUM(ПомісПл!L26)</f>
        <v>0</v>
      </c>
      <c r="M25" s="82">
        <f>SUM(ПомісПл!M26)</f>
        <v>0</v>
      </c>
      <c r="N25" s="82">
        <f>SUM(ПомісПл!N26)</f>
        <v>0</v>
      </c>
      <c r="O25" s="83">
        <f t="shared" si="0"/>
        <v>0</v>
      </c>
    </row>
    <row r="26" spans="1:15" s="4" customFormat="1" ht="15">
      <c r="A26" s="84" t="s">
        <v>25</v>
      </c>
      <c r="B26" s="85">
        <v>1133</v>
      </c>
      <c r="C26" s="82">
        <f>SUM(ПомісПл!C27)</f>
        <v>0</v>
      </c>
      <c r="D26" s="82">
        <f>SUM(ПомісПл!D27)</f>
        <v>0</v>
      </c>
      <c r="E26" s="82">
        <f>SUM(ПомісПл!E27)</f>
        <v>0</v>
      </c>
      <c r="F26" s="82">
        <f>SUM(ПомісПл!F27)</f>
        <v>0</v>
      </c>
      <c r="G26" s="82">
        <f>SUM(ПомісПл!G27)</f>
        <v>0</v>
      </c>
      <c r="H26" s="82">
        <f>SUM(ПомісПл!H27)</f>
        <v>0</v>
      </c>
      <c r="I26" s="82">
        <f>SUM(ПомісПл!I27)</f>
        <v>0</v>
      </c>
      <c r="J26" s="82">
        <f>SUM(ПомісПл!J27)</f>
        <v>0</v>
      </c>
      <c r="K26" s="82">
        <f>SUM(ПомісПл!K27)</f>
        <v>0</v>
      </c>
      <c r="L26" s="82">
        <f>SUM(ПомісПл!L27)</f>
        <v>0</v>
      </c>
      <c r="M26" s="82">
        <f>SUM(ПомісПл!M27)</f>
        <v>0</v>
      </c>
      <c r="N26" s="82">
        <f>SUM(ПомісПл!N27)</f>
        <v>0</v>
      </c>
      <c r="O26" s="83">
        <f t="shared" si="0"/>
        <v>0</v>
      </c>
    </row>
    <row r="27" spans="1:15" s="12" customFormat="1" ht="15">
      <c r="A27" s="86" t="s">
        <v>1</v>
      </c>
      <c r="B27" s="87">
        <v>1160</v>
      </c>
      <c r="C27" s="88">
        <f>SUM(ПомісПл!C32)</f>
        <v>0</v>
      </c>
      <c r="D27" s="88">
        <f>SUM(ПомісПл!D32)</f>
        <v>0</v>
      </c>
      <c r="E27" s="88">
        <f>SUM(ПомісПл!E32)</f>
        <v>0</v>
      </c>
      <c r="F27" s="88">
        <f>SUM(ПомісПл!F32)</f>
        <v>0</v>
      </c>
      <c r="G27" s="88">
        <f>SUM(ПомісПл!G32)</f>
        <v>0</v>
      </c>
      <c r="H27" s="88">
        <f>SUM(ПомісПл!H32)</f>
        <v>0</v>
      </c>
      <c r="I27" s="88">
        <f>SUM(ПомісПл!I32)</f>
        <v>0</v>
      </c>
      <c r="J27" s="88">
        <f>SUM(ПомісПл!J32)</f>
        <v>0</v>
      </c>
      <c r="K27" s="88">
        <f>SUM(ПомісПл!K32)</f>
        <v>0</v>
      </c>
      <c r="L27" s="88">
        <f>SUM(ПомісПл!L32)</f>
        <v>0</v>
      </c>
      <c r="M27" s="88">
        <f>SUM(ПомісПл!M32)</f>
        <v>0</v>
      </c>
      <c r="N27" s="88">
        <f>SUM(ПомісПл!N32)</f>
        <v>0</v>
      </c>
      <c r="O27" s="83">
        <f t="shared" si="0"/>
        <v>0</v>
      </c>
    </row>
    <row r="28" spans="1:15" s="12" customFormat="1" ht="26.25">
      <c r="A28" s="86" t="s">
        <v>103</v>
      </c>
      <c r="B28" s="89">
        <v>1171</v>
      </c>
      <c r="C28" s="88">
        <f>SUM(ПомісПл!C40)</f>
        <v>0</v>
      </c>
      <c r="D28" s="88">
        <f>SUM(ПомісПл!D40)</f>
        <v>0</v>
      </c>
      <c r="E28" s="88">
        <f>SUM(ПомісПл!E40)</f>
        <v>0</v>
      </c>
      <c r="F28" s="88">
        <f>SUM(ПомісПл!F40)</f>
        <v>0</v>
      </c>
      <c r="G28" s="88">
        <f>SUM(ПомісПл!G40)</f>
        <v>0</v>
      </c>
      <c r="H28" s="88">
        <f>SUM(ПомісПл!H40)</f>
        <v>0</v>
      </c>
      <c r="I28" s="88">
        <f>SUM(ПомісПл!I40)</f>
        <v>0</v>
      </c>
      <c r="J28" s="88">
        <f>SUM(ПомісПл!J40)</f>
        <v>0</v>
      </c>
      <c r="K28" s="88">
        <f>SUM(ПомісПл!K40)</f>
        <v>0</v>
      </c>
      <c r="L28" s="88">
        <f>SUM(ПомісПл!L40)</f>
        <v>0</v>
      </c>
      <c r="M28" s="88">
        <f>SUM(ПомісПл!M40)</f>
        <v>0</v>
      </c>
      <c r="N28" s="88">
        <f>SUM(ПомісПл!N40)</f>
        <v>0</v>
      </c>
      <c r="O28" s="83">
        <f t="shared" si="0"/>
        <v>0</v>
      </c>
    </row>
    <row r="29" spans="1:15" s="12" customFormat="1" ht="29.25" customHeight="1">
      <c r="A29" s="86" t="s">
        <v>85</v>
      </c>
      <c r="B29" s="89">
        <v>1172</v>
      </c>
      <c r="C29" s="88">
        <f>SUM(ПомісПл!C41)</f>
        <v>0</v>
      </c>
      <c r="D29" s="88">
        <f>SUM(ПомісПл!D41)</f>
        <v>0</v>
      </c>
      <c r="E29" s="88">
        <f>SUM(ПомісПл!E41)</f>
        <v>0</v>
      </c>
      <c r="F29" s="88">
        <f>SUM(ПомісПл!F41)</f>
        <v>0</v>
      </c>
      <c r="G29" s="88">
        <f>SUM(ПомісПл!G41)</f>
        <v>0</v>
      </c>
      <c r="H29" s="88">
        <f>SUM(ПомісПл!H41)</f>
        <v>0</v>
      </c>
      <c r="I29" s="88">
        <f>SUM(ПомісПл!I41)</f>
        <v>0</v>
      </c>
      <c r="J29" s="88">
        <f>SUM(ПомісПл!J41)</f>
        <v>0</v>
      </c>
      <c r="K29" s="88">
        <f>SUM(ПомісПл!K41)</f>
        <v>0</v>
      </c>
      <c r="L29" s="88">
        <f>SUM(ПомісПл!L41)</f>
        <v>0</v>
      </c>
      <c r="M29" s="88">
        <f>SUM(ПомісПл!M41)</f>
        <v>0</v>
      </c>
      <c r="N29" s="88">
        <f>SUM(ПомісПл!N41)</f>
        <v>0</v>
      </c>
      <c r="O29" s="83">
        <f t="shared" si="0"/>
        <v>0</v>
      </c>
    </row>
    <row r="30" spans="1:15" s="4" customFormat="1" ht="15">
      <c r="A30" s="80" t="s">
        <v>2</v>
      </c>
      <c r="B30" s="81">
        <v>1340</v>
      </c>
      <c r="C30" s="82">
        <f>SUM(ПомісПл!C46)</f>
        <v>0</v>
      </c>
      <c r="D30" s="82">
        <f>SUM(ПомісПл!D46)</f>
        <v>0</v>
      </c>
      <c r="E30" s="82">
        <f>SUM(ПомісПл!E46)</f>
        <v>0</v>
      </c>
      <c r="F30" s="82">
        <f>SUM(ПомісПл!F46)</f>
        <v>0</v>
      </c>
      <c r="G30" s="82">
        <f>SUM(ПомісПл!G46)</f>
        <v>0</v>
      </c>
      <c r="H30" s="82">
        <f>SUM(ПомісПл!H46)</f>
        <v>0</v>
      </c>
      <c r="I30" s="82">
        <f>SUM(ПомісПл!I46)</f>
        <v>0</v>
      </c>
      <c r="J30" s="82">
        <f>SUM(ПомісПл!J46)</f>
        <v>0</v>
      </c>
      <c r="K30" s="82">
        <f>SUM(ПомісПл!K46)</f>
        <v>0</v>
      </c>
      <c r="L30" s="82">
        <f>SUM(ПомісПл!L46)</f>
        <v>0</v>
      </c>
      <c r="M30" s="82">
        <f>SUM(ПомісПл!M46)</f>
        <v>0</v>
      </c>
      <c r="N30" s="82">
        <f>SUM(ПомісПл!N46)</f>
        <v>0</v>
      </c>
      <c r="O30" s="83">
        <f t="shared" si="0"/>
        <v>0</v>
      </c>
    </row>
    <row r="31" spans="1:15" s="4" customFormat="1" ht="15">
      <c r="A31" s="80" t="s">
        <v>17</v>
      </c>
      <c r="B31" s="81" t="s">
        <v>18</v>
      </c>
      <c r="C31" s="82">
        <f>SUM(ПомісПл!C25,ПомісПл!C28:C31,ПомісПл!C42,ПомісПл!C44,ПомісПл!C45,ПомісПл!C50)</f>
        <v>80</v>
      </c>
      <c r="D31" s="82">
        <f>SUM(ПомісПл!D25,ПомісПл!D28:D31,ПомісПл!D42,ПомісПл!D44,ПомісПл!D45,ПомісПл!D50)</f>
        <v>80</v>
      </c>
      <c r="E31" s="82">
        <f>SUM(ПомісПл!E25,ПомісПл!E28:E31,ПомісПл!E42,ПомісПл!E44,ПомісПл!E45,ПомісПл!E50)</f>
        <v>90</v>
      </c>
      <c r="F31" s="82">
        <f>SUM(ПомісПл!F25,ПомісПл!F28:F31,ПомісПл!F42,ПомісПл!F44,ПомісПл!F45,ПомісПл!F50)</f>
        <v>90</v>
      </c>
      <c r="G31" s="82">
        <f>SUM(ПомісПл!G25,ПомісПл!G28:G31,ПомісПл!G42,ПомісПл!G44,ПомісПл!G45,ПомісПл!G50)</f>
        <v>30</v>
      </c>
      <c r="H31" s="82">
        <f>SUM(ПомісПл!H25,ПомісПл!H28:H31,ПомісПл!H42,ПомісПл!H44,ПомісПл!H45,ПомісПл!H50)</f>
        <v>30</v>
      </c>
      <c r="I31" s="82">
        <f>SUM(ПомісПл!I25,ПомісПл!I28:I31,ПомісПл!I42,ПомісПл!I44,ПомісПл!I45,ПомісПл!I50)</f>
        <v>100</v>
      </c>
      <c r="J31" s="82">
        <f>SUM(ПомісПл!J25,ПомісПл!J28:J31,ПомісПл!J42,ПомісПл!J44,ПомісПл!J45,ПомісПл!J50)</f>
        <v>100</v>
      </c>
      <c r="K31" s="82">
        <f>SUM(ПомісПл!K25,ПомісПл!K28:K31,ПомісПл!K42,ПомісПл!K44,ПомісПл!K45,ПомісПл!K50)</f>
        <v>100</v>
      </c>
      <c r="L31" s="82">
        <f>SUM(ПомісПл!L25,ПомісПл!L28:L31,ПомісПл!L42,ПомісПл!L44,ПомісПл!L45,ПомісПл!L50)</f>
        <v>100</v>
      </c>
      <c r="M31" s="82">
        <f>SUM(ПомісПл!M25,ПомісПл!M28:M31,ПомісПл!M42,ПомісПл!M44,ПомісПл!M45,ПомісПл!M50)</f>
        <v>100</v>
      </c>
      <c r="N31" s="82">
        <f>SUM(ПомісПл!N25,ПомісПл!N28:N31,ПомісПл!N42,ПомісПл!N44,ПомісПл!N45,ПомісПл!N50)</f>
        <v>100</v>
      </c>
      <c r="O31" s="83">
        <f t="shared" si="0"/>
        <v>1000</v>
      </c>
    </row>
    <row r="32" spans="1:15" s="4" customFormat="1" ht="15">
      <c r="A32" s="90" t="s">
        <v>19</v>
      </c>
      <c r="B32" s="81"/>
      <c r="C32" s="91">
        <f>SUM(C23:C31)</f>
        <v>43360</v>
      </c>
      <c r="D32" s="91">
        <f aca="true" t="shared" si="1" ref="D32:O32">SUM(D23:D31)</f>
        <v>49200</v>
      </c>
      <c r="E32" s="91">
        <f t="shared" si="1"/>
        <v>46510</v>
      </c>
      <c r="F32" s="91">
        <f t="shared" si="1"/>
        <v>70290</v>
      </c>
      <c r="G32" s="91">
        <f t="shared" si="1"/>
        <v>51840</v>
      </c>
      <c r="H32" s="91">
        <f t="shared" si="1"/>
        <v>53490</v>
      </c>
      <c r="I32" s="91">
        <f t="shared" si="1"/>
        <v>55490</v>
      </c>
      <c r="J32" s="91">
        <f t="shared" si="1"/>
        <v>56040</v>
      </c>
      <c r="K32" s="91">
        <f t="shared" si="1"/>
        <v>52050</v>
      </c>
      <c r="L32" s="91">
        <f t="shared" si="1"/>
        <v>48050</v>
      </c>
      <c r="M32" s="91">
        <f t="shared" si="1"/>
        <v>48260</v>
      </c>
      <c r="N32" s="91">
        <f t="shared" si="1"/>
        <v>49770</v>
      </c>
      <c r="O32" s="92">
        <f t="shared" si="1"/>
        <v>624350</v>
      </c>
    </row>
    <row r="33" spans="1:15" s="4" customFormat="1" ht="10.5" customHeight="1">
      <c r="A33" s="93"/>
      <c r="B33" s="94"/>
      <c r="C33" s="95"/>
      <c r="D33" s="95"/>
      <c r="E33" s="95"/>
      <c r="F33" s="93"/>
      <c r="G33" s="93"/>
      <c r="H33" s="93"/>
      <c r="I33" s="93"/>
      <c r="J33" s="93"/>
      <c r="K33" s="93"/>
      <c r="L33" s="93"/>
      <c r="M33" s="93"/>
      <c r="N33" s="93"/>
      <c r="O33" s="95"/>
    </row>
    <row r="34" spans="1:15" s="4" customFormat="1" ht="10.5" customHeight="1">
      <c r="A34" s="268" t="s">
        <v>74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70"/>
      <c r="L34" s="93"/>
      <c r="M34" s="93"/>
      <c r="N34" s="93"/>
      <c r="O34" s="95"/>
    </row>
    <row r="35" spans="1:15" s="4" customFormat="1" ht="10.5" customHeight="1">
      <c r="A35" s="93"/>
      <c r="B35" s="94"/>
      <c r="C35" s="95"/>
      <c r="D35" s="95"/>
      <c r="E35" s="95"/>
      <c r="F35" s="93"/>
      <c r="G35" s="93"/>
      <c r="H35" s="93"/>
      <c r="I35" s="93"/>
      <c r="J35" s="93"/>
      <c r="K35" s="93"/>
      <c r="L35" s="93"/>
      <c r="M35" s="93"/>
      <c r="N35" s="93"/>
      <c r="O35" s="95"/>
    </row>
    <row r="36" spans="1:15" s="7" customFormat="1" ht="15">
      <c r="A36" s="96" t="str">
        <f>ПомісПл!A79</f>
        <v>Начальник управління освіти і науки</v>
      </c>
      <c r="B36" s="97"/>
      <c r="C36" s="97"/>
      <c r="D36" s="97"/>
      <c r="E36" s="97"/>
      <c r="F36" s="98"/>
      <c r="G36" s="98"/>
      <c r="H36" s="98"/>
      <c r="I36" s="271" t="str">
        <f>ПомісПл!I79</f>
        <v>Л.В. Пшенична</v>
      </c>
      <c r="J36" s="271"/>
      <c r="K36" s="271"/>
      <c r="L36" s="99"/>
      <c r="M36" s="99"/>
      <c r="N36" s="99"/>
      <c r="O36" s="99"/>
    </row>
    <row r="37" spans="1:15" s="7" customFormat="1" ht="11.25" customHeight="1">
      <c r="A37" s="96"/>
      <c r="B37" s="97"/>
      <c r="C37" s="97"/>
      <c r="D37" s="97"/>
      <c r="E37" s="97"/>
      <c r="F37" s="100" t="s">
        <v>55</v>
      </c>
      <c r="G37" s="100"/>
      <c r="H37" s="100"/>
      <c r="I37" s="100" t="s">
        <v>56</v>
      </c>
      <c r="J37" s="100"/>
      <c r="K37" s="100"/>
      <c r="L37" s="99"/>
      <c r="M37" s="99"/>
      <c r="N37" s="99"/>
      <c r="O37" s="99"/>
    </row>
    <row r="38" spans="1:15" s="13" customFormat="1" ht="14.25" customHeight="1">
      <c r="A38" s="272" t="str">
        <f>ПомісПл!A81</f>
        <v>Головний бухгалтер
(начальник планово-фінансового відділу)</v>
      </c>
      <c r="B38" s="101"/>
      <c r="C38" s="101"/>
      <c r="D38" s="101"/>
      <c r="E38" s="101"/>
      <c r="F38" s="101"/>
      <c r="G38" s="101"/>
      <c r="H38" s="101"/>
      <c r="I38" s="101"/>
      <c r="J38" s="102"/>
      <c r="K38" s="102"/>
      <c r="L38" s="103"/>
      <c r="M38" s="103"/>
      <c r="N38" s="103"/>
      <c r="O38" s="103"/>
    </row>
    <row r="39" spans="1:15" s="7" customFormat="1" ht="13.5" customHeight="1">
      <c r="A39" s="272"/>
      <c r="B39" s="97"/>
      <c r="C39" s="97"/>
      <c r="D39" s="97"/>
      <c r="E39" s="97"/>
      <c r="F39" s="98"/>
      <c r="G39" s="98"/>
      <c r="H39" s="98"/>
      <c r="I39" s="271" t="str">
        <f>ПомісПл!I82</f>
        <v>Л.Б. Завгородня</v>
      </c>
      <c r="J39" s="271"/>
      <c r="K39" s="271"/>
      <c r="L39" s="99"/>
      <c r="M39" s="99"/>
      <c r="N39" s="99"/>
      <c r="O39" s="99"/>
    </row>
    <row r="40" spans="1:15" s="7" customFormat="1" ht="11.25" customHeight="1">
      <c r="A40" s="104"/>
      <c r="B40" s="97"/>
      <c r="C40" s="97"/>
      <c r="D40" s="97"/>
      <c r="E40" s="97"/>
      <c r="F40" s="100" t="s">
        <v>55</v>
      </c>
      <c r="G40" s="100"/>
      <c r="H40" s="100"/>
      <c r="I40" s="100" t="s">
        <v>56</v>
      </c>
      <c r="J40" s="100"/>
      <c r="K40" s="100"/>
      <c r="L40" s="99"/>
      <c r="M40" s="99"/>
      <c r="N40" s="99"/>
      <c r="O40" s="99"/>
    </row>
    <row r="41" spans="1:15" s="7" customFormat="1" ht="15">
      <c r="A41" s="205"/>
      <c r="B41" s="106"/>
      <c r="C41" s="107"/>
      <c r="D41" s="108"/>
      <c r="E41" s="108"/>
      <c r="F41" s="109"/>
      <c r="G41" s="109"/>
      <c r="H41" s="106"/>
      <c r="I41" s="106"/>
      <c r="J41" s="106"/>
      <c r="K41" s="106"/>
      <c r="L41" s="99"/>
      <c r="M41" s="99"/>
      <c r="N41" s="99"/>
      <c r="O41" s="99"/>
    </row>
    <row r="42" spans="1:15" s="7" customFormat="1" ht="12.75" customHeight="1">
      <c r="A42" s="105" t="s">
        <v>65</v>
      </c>
      <c r="B42" s="105"/>
      <c r="C42" s="97"/>
      <c r="D42" s="97"/>
      <c r="E42" s="106"/>
      <c r="F42" s="106"/>
      <c r="G42" s="106"/>
      <c r="H42" s="106"/>
      <c r="I42" s="106"/>
      <c r="J42" s="106"/>
      <c r="K42" s="106"/>
      <c r="L42" s="99"/>
      <c r="M42" s="99"/>
      <c r="N42" s="99"/>
      <c r="O42" s="99"/>
    </row>
    <row r="43" spans="1:15" ht="12.75">
      <c r="A43" s="268"/>
      <c r="B43" s="269"/>
      <c r="C43" s="269"/>
      <c r="D43" s="269"/>
      <c r="E43" s="269"/>
      <c r="F43" s="269"/>
      <c r="G43" s="269"/>
      <c r="H43" s="269"/>
      <c r="I43" s="269"/>
      <c r="J43" s="269"/>
      <c r="K43" s="270"/>
      <c r="L43" s="110"/>
      <c r="M43" s="110"/>
      <c r="N43" s="110"/>
      <c r="O43" s="110"/>
    </row>
    <row r="44" spans="1:2" ht="24" customHeight="1">
      <c r="A44" s="9"/>
      <c r="B44" s="2"/>
    </row>
    <row r="45" spans="1:11" ht="15.75">
      <c r="A45" s="9"/>
      <c r="B45" s="2"/>
      <c r="K45" s="10"/>
    </row>
  </sheetData>
  <sheetProtection formatCells="0" formatColumns="0" formatRows="0" selectLockedCells="1"/>
  <mergeCells count="27">
    <mergeCell ref="L9:M9"/>
    <mergeCell ref="A1:B1"/>
    <mergeCell ref="K1:O1"/>
    <mergeCell ref="K6:O6"/>
    <mergeCell ref="M7:O7"/>
    <mergeCell ref="K2:L2"/>
    <mergeCell ref="M2:O2"/>
    <mergeCell ref="K3:O3"/>
    <mergeCell ref="K5:O5"/>
    <mergeCell ref="K4:O4"/>
    <mergeCell ref="D16:I16"/>
    <mergeCell ref="D17:I17"/>
    <mergeCell ref="A13:O13"/>
    <mergeCell ref="A15:O15"/>
    <mergeCell ref="M8:O8"/>
    <mergeCell ref="K7:L7"/>
    <mergeCell ref="A12:O12"/>
    <mergeCell ref="A14:O14"/>
    <mergeCell ref="A11:O11"/>
    <mergeCell ref="K8:L8"/>
    <mergeCell ref="E18:O18"/>
    <mergeCell ref="E19:O19"/>
    <mergeCell ref="A34:K34"/>
    <mergeCell ref="A43:K43"/>
    <mergeCell ref="I36:K36"/>
    <mergeCell ref="I39:K39"/>
    <mergeCell ref="A38:A3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vydatky15</dc:creator>
  <cp:keywords/>
  <dc:description/>
  <cp:lastModifiedBy>User</cp:lastModifiedBy>
  <cp:lastPrinted>2011-02-15T14:16:22Z</cp:lastPrinted>
  <dcterms:created xsi:type="dcterms:W3CDTF">2004-08-12T07:42:39Z</dcterms:created>
  <dcterms:modified xsi:type="dcterms:W3CDTF">2014-02-11T06:33:19Z</dcterms:modified>
  <cp:category/>
  <cp:version/>
  <cp:contentType/>
  <cp:contentStatus/>
</cp:coreProperties>
</file>