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60" windowHeight="6930" activeTab="0"/>
  </bookViews>
  <sheets>
    <sheet name="план 2021" sheetId="1" r:id="rId1"/>
  </sheets>
  <definedNames>
    <definedName name="_xlnm.Print_Area" localSheetId="0">'план 2021'!$A$1:$J$282</definedName>
  </definedNames>
  <calcPr fullCalcOnLoad="1"/>
</workbook>
</file>

<file path=xl/comments1.xml><?xml version="1.0" encoding="utf-8"?>
<comments xmlns="http://schemas.openxmlformats.org/spreadsheetml/2006/main">
  <authors>
    <author>Lider</author>
  </authors>
  <commentList>
    <comment ref="A110" authorId="0">
      <text>
        <r>
          <rPr>
            <b/>
            <sz val="9"/>
            <rFont val="Tahoma"/>
            <family val="2"/>
          </rPr>
          <t>Lider: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<sst xmlns="http://schemas.openxmlformats.org/spreadsheetml/2006/main" count="876" uniqueCount="317">
  <si>
    <t xml:space="preserve">Департамент освіти і науки Сумської обласної державної адміністрації, </t>
  </si>
  <si>
    <t>вул. Прокоф’єва, 38, м. Суми, 40016, тел./факс (0542)36-10-97, тел. 63-51-00</t>
  </si>
  <si>
    <t>E-mail: osvita@sm.gov.ua Код ЄДРПОУ 39399524</t>
  </si>
  <si>
    <t>Конкретна назва предмета закупівлі</t>
  </si>
  <si>
    <t>Коди відповідних класифікаторів предмета закупівді (за наявності)</t>
  </si>
  <si>
    <t>Код згідно з КЕКВ (для бюджетних коштів)</t>
  </si>
  <si>
    <t>№ п/п</t>
  </si>
  <si>
    <t>Вид закупівлі</t>
  </si>
  <si>
    <t>Орієнтовний початок проведення процедури закупівлі</t>
  </si>
  <si>
    <t>Медалі</t>
  </si>
  <si>
    <t>Марки поштові</t>
  </si>
  <si>
    <t>Код національного класифікатора України ДК 021:2015 «Єдиний закупівельний словник» - 18530000-3-подарунки та нагороди</t>
  </si>
  <si>
    <t>Договір про закупівлю, укладений без використання електронної системи закупівель</t>
  </si>
  <si>
    <t xml:space="preserve">МБ </t>
  </si>
  <si>
    <r>
      <t xml:space="preserve">Код національного класифікатора України </t>
    </r>
    <r>
      <rPr>
        <b/>
        <sz val="10"/>
        <color indexed="8"/>
        <rFont val="Times New Roman"/>
        <family val="1"/>
      </rPr>
      <t xml:space="preserve">ДК 021:2015 </t>
    </r>
    <r>
      <rPr>
        <b/>
        <sz val="10"/>
        <rFont val="Times New Roman"/>
        <family val="1"/>
      </rPr>
      <t>«Єдиний закупівельний словник» -</t>
    </r>
    <r>
      <rPr>
        <b/>
        <sz val="10"/>
        <color indexed="8"/>
        <rFont val="Times New Roman"/>
        <family val="1"/>
      </rPr>
      <t xml:space="preserve"> 18510000-7 — медалі</t>
    </r>
  </si>
  <si>
    <t>Без використання електронної системи закупівель</t>
  </si>
  <si>
    <t xml:space="preserve"> МБ</t>
  </si>
  <si>
    <t>Код національного класифікатора України ДК 021:2015 «Єдиний закупівельний словник» -30190000-7-офісне устаткування та приладдя різне (канцелярія, конверти, поштові листівки, папір)</t>
  </si>
  <si>
    <t>Клей</t>
  </si>
  <si>
    <t>Грамоти, подяки, запрошення, дипломи</t>
  </si>
  <si>
    <t>Код національного класифікатора України ДК 021:2015 «Єдиний закупівельний словник» - 22820000-4 – бланки (дипломи для нагородження)</t>
  </si>
  <si>
    <t>Новорічні подарунки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</si>
  <si>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15840000-8</t>
    </r>
    <r>
      <rPr>
        <b/>
        <sz val="10"/>
        <rFont val="Times New Roman"/>
        <family val="1"/>
      </rPr>
      <t xml:space="preserve">– </t>
    </r>
    <r>
      <rPr>
        <b/>
        <sz val="10"/>
        <color indexed="8"/>
        <rFont val="Times New Roman"/>
        <family val="1"/>
      </rPr>
      <t xml:space="preserve"> Какао; шоколад та цукрові кондитерські вироби</t>
    </r>
  </si>
  <si>
    <t>Спрощена закупівля</t>
  </si>
  <si>
    <t>Господарські товари продукція хімічна різна</t>
  </si>
  <si>
    <t>Код національного класифікатора України ДК 021:2015 «Єдиний закупівельний словник» - 39130000-2 – офісні меблі</t>
  </si>
  <si>
    <t>Стільці та крісла офісні</t>
  </si>
  <si>
    <t>Періодичні видання</t>
  </si>
  <si>
    <t>Квіти</t>
  </si>
  <si>
    <t>Робочі рукавиці</t>
  </si>
  <si>
    <t xml:space="preserve">Код національного класифікатора України ДК 021:2015 «Єдиний закупівельний словник»-18140000-2- аксесуари до робочого одягу </t>
  </si>
  <si>
    <t>Паперова гігієнічна продукція</t>
  </si>
  <si>
    <t>Код національного класифікатора України ДК 021:2015 «Єдиний закупівельний словник»-33760000-5 – туалетний папір, рушники для рук і серветки</t>
  </si>
  <si>
    <t>Пакети для сміття</t>
  </si>
  <si>
    <t>Код національного класифікатора України ДК 021:2015 «Єдиний закупівельний словник»-19640000-4- поліетиленові мішки та пакети для сміття</t>
  </si>
  <si>
    <t>Книги (призи)</t>
  </si>
  <si>
    <t>Код національного класифікатора України ДК021-2015: «Єдиний закупівельний словник-39290000-1- фурнітура різна( рамки, статуетки)</t>
  </si>
  <si>
    <t>Бензин</t>
  </si>
  <si>
    <t>Разом</t>
  </si>
  <si>
    <t>х</t>
  </si>
  <si>
    <t>Послуги телефонного зв’язку</t>
  </si>
  <si>
    <t>Послуги доступу до мережі Інтернет</t>
  </si>
  <si>
    <t>Послуги з пересилання  кореспонденції</t>
  </si>
  <si>
    <t>Послуги з обслуговування та ремонту кондиціонерів</t>
  </si>
  <si>
    <r>
      <t xml:space="preserve">Код національного класифікатора України ДК 021:2015 «Єдиний закупівельний словник»  </t>
    </r>
    <r>
      <rPr>
        <b/>
        <sz val="10"/>
        <color indexed="8"/>
        <rFont val="Times New Roman"/>
        <family val="1"/>
      </rPr>
      <t>– 50530000-9-послуги з ремонту і технічного обслуговування техніки</t>
    </r>
  </si>
  <si>
    <t>Поточний ремонт системи опалення</t>
  </si>
  <si>
    <t xml:space="preserve">Код національного класифікатора України ДК 021:2015 «Єдиний закупівельний словник»  -50720000-8- послуги з ремонту та технічного обслуговування систем центрального опалення </t>
  </si>
  <si>
    <t>Ремонт і технічне обслуговування вимірювальних, випробувальних і контрольних приладів</t>
  </si>
  <si>
    <t>Послуги із технічного обслуговування електромереж</t>
  </si>
  <si>
    <t>Послуги із технічного обслуговування офісної техніки</t>
  </si>
  <si>
    <t>Код національного класифікатора України ДК 021:2015 «Єдиний закупівельний словник» - 50310000-1 – технічне обслуговування і ремонт офісної техніки</t>
  </si>
  <si>
    <t>Поліграфічні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</si>
  <si>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79820000-8</t>
    </r>
    <r>
      <rPr>
        <b/>
        <sz val="10"/>
        <color indexed="8"/>
        <rFont val="Segoe UI"/>
        <family val="2"/>
      </rPr>
      <t> </t>
    </r>
    <r>
      <rPr>
        <b/>
        <sz val="10"/>
        <rFont val="Times New Roman"/>
        <family val="1"/>
      </rPr>
      <t>– послуги, пов’язані з друком</t>
    </r>
  </si>
  <si>
    <t>Послуги по звукотехнічному забезпеченню</t>
  </si>
  <si>
    <t>Код національного класифікатора України ДК 021:2015 «Єдиний закупівельний словник» - 92370000-5 – послуги звукооператорів</t>
  </si>
  <si>
    <r>
      <t>Послуги щодо оренди приміщень         (розміщення персоналу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ЦФЕМТЗ)</t>
    </r>
  </si>
  <si>
    <t>МБ</t>
  </si>
  <si>
    <t>Послуги з обслуговування та проведення культурних заходів</t>
  </si>
  <si>
    <t>Послуги страхування орендованого приміщення та водія</t>
  </si>
  <si>
    <t>Код національного класифікатора України ДК 021:2015 «Єдиний закупівельний словник» - 66510000-8 – страхові послуги</t>
  </si>
  <si>
    <t>Код національного класифікатора України ДК 021:2015 «Єдиний закупівельний словник» - 72260000-5 – послуги, пов’язані з програмним забезпеченням</t>
  </si>
  <si>
    <t>Проживання у готелі</t>
  </si>
  <si>
    <t xml:space="preserve">Послуги з продовження терміну дії сертифікатів ключів </t>
  </si>
  <si>
    <t>Код національного класифікатора України ДК 021:2015 «Єдиний закупівельний словник» -72310000-1 послуги з обробки даних, видачі сертифікатів ключів</t>
  </si>
  <si>
    <t>Код національного класифікатора України ДК 021:2015 «Єдиний закупівельний словник» - 48310000-4 пакети програмного забезпечення для створення документів</t>
  </si>
  <si>
    <t>Розрахунково-касове обслуговування</t>
  </si>
  <si>
    <t xml:space="preserve">Харчування </t>
  </si>
  <si>
    <t>Код національного класифікатора України ДК 021:2015 «Єдиний закупівельний словник» -55510000-8-послуги їдалень</t>
  </si>
  <si>
    <t>Транспортні послуги</t>
  </si>
  <si>
    <t>Код національного класифікатора України ДК 021:2015 «Єдиний закупівельний словник» -60140000-1-нерегулярні пасажирські перевезення</t>
  </si>
  <si>
    <t>Послуги з оздоблення приміщення</t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</si>
  <si>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 xml:space="preserve"> 45310000-3 – електромонтажні роботи</t>
    </r>
  </si>
  <si>
    <t>Видатки на відрядження</t>
  </si>
  <si>
    <t xml:space="preserve">Разом </t>
  </si>
  <si>
    <t>Оплата водопостачання та водовідведення</t>
  </si>
  <si>
    <t>Оплата електричної енергії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</si>
  <si>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09310000-5 – електрична енергія</t>
    </r>
  </si>
  <si>
    <t>Послуги з утилізації сміття</t>
  </si>
  <si>
    <t>Навчання персоналу</t>
  </si>
  <si>
    <r>
      <t>Код національного класифікатора України ДК 021:2015 «Єдиний закупівельний словник» -</t>
    </r>
    <r>
      <rPr>
        <b/>
        <sz val="10"/>
        <color indexed="8"/>
        <rFont val="Times New Roman"/>
        <family val="1"/>
      </rPr>
      <t>80510000-2 – послуги з професійної підготовки спеціалістів</t>
    </r>
  </si>
  <si>
    <t>Сплата штрафів, пені, тощо</t>
  </si>
  <si>
    <t>Код національного класифікатора України ДК 021:2015 «Єдиний закупівельний словник» - 99999999-9 – не відображене в інших розділах</t>
  </si>
  <si>
    <t>Всього</t>
  </si>
  <si>
    <t>Альбіна АВДЄЄВА</t>
  </si>
  <si>
    <t>Код національного класифікатора України ДК 021:2015 «Єдиний закупівельний словник» - 22850000-3 - швидкозшивачі та супутнє приладдя </t>
  </si>
  <si>
    <t>Код національного класифікатора України ДК 021:2015 «Єдиний закупівельний словник» - 24910000-6 клеї </t>
  </si>
  <si>
    <t>Код національного класифікатора України ДК 021:2015 «Єдиний закупівельний словник» - 22810000-1 паперові чи картонні реєстраційні журнали </t>
  </si>
  <si>
    <t>Код національного класифікатора України ДК 021:2015 «Єдиний закупівельний словник»  - 22210000-5 - газети, періодичні спеціалізовані та інші періодичні видання і журнали </t>
  </si>
  <si>
    <t>ДБ</t>
  </si>
  <si>
    <t>Код національного класифікатора України ДК 021:2015 «Єдиний закупівельний словник»  -64210000-1 – послуги телефонного зв’язку та передачі даних</t>
  </si>
  <si>
    <t xml:space="preserve">МБ              </t>
  </si>
  <si>
    <t>Код національного класифікатора України ДК 021:2015 «Єдиний закупівельний словник»  -72410000-7 – послуги провайдерів</t>
  </si>
  <si>
    <t xml:space="preserve">ДБ </t>
  </si>
  <si>
    <r>
      <t>Код національного класифікатора України ДК 021:2015 «Єдиний закупівельний словник» - 71630000-3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– послуги з технічного огляду та випробовувань</t>
    </r>
  </si>
  <si>
    <t xml:space="preserve">МБ        </t>
  </si>
  <si>
    <t>Код національного класифікатора України ДК 021:2015 «Єдиний закупівельний словник» - 79950000-8 – послуги з обслуговування та проведення культурних заходів</t>
  </si>
  <si>
    <t>Липень-грудень</t>
  </si>
  <si>
    <t>Консультативні послуги з публічних закупівель</t>
  </si>
  <si>
    <t>Мототранспортні засоби для перевезення             10 і більше осіб (автобуси для перевезення школярів)                       Лот № 1</t>
  </si>
  <si>
    <t>Код національного класифікатора України ДК 021:2015 «Єдиний закупівельний словник» -34120000-4 – мототранспортні засоби для перевезення 10 і більше осіб</t>
  </si>
  <si>
    <t>Відкриті торги з публікацією англійською мовою</t>
  </si>
  <si>
    <t xml:space="preserve">Комп'ютерне обладнання </t>
  </si>
  <si>
    <t>Відкриті торги</t>
  </si>
  <si>
    <t xml:space="preserve">Код національного класифікатора України ДК 021:2015 «Єдиний закупівельний словник» -30210000-4 – машини для обробки даних (апаратна частина)                                                                     Лот №1 ДК 021:2015 «Єдиний закупівельний словник» -30210000-4 – машини для обробки даних (апаратна частина)  (Портативний ком'ютер (ноубук) вчителя)                                   Лот №2 ДК 021:2015 «Єдиний закупівельний словник» -30210000-4 – машини для обробки даних (апаратна частина)  (Апаратно-програмний ком'ютерний тифлокомплекс із синтезом мови (комп'ютерний тифлокомплекс)                                                                                                                   </t>
  </si>
  <si>
    <t>Телевізійне та аудіовізуальне обладнання</t>
  </si>
  <si>
    <t>Код національного класифікатора України ДК 021:2015 «Єдиний закупівельний словник» -32320000-2 – телевізійне та аудіовізуальне обладнання</t>
  </si>
  <si>
    <t>Програмно-апаратний комплекс для корекційно-розвиткової роботи</t>
  </si>
  <si>
    <t>Мовленнєвий тренажер "Поліфонатор" або еквівалент</t>
  </si>
  <si>
    <t>Глобус тактильний, модель будови Землі</t>
  </si>
  <si>
    <t>Електронні ручні відеозбільшувачі</t>
  </si>
  <si>
    <t>Тифлоприлад Федотова (конструктор "Орієнтир")</t>
  </si>
  <si>
    <t>Тактильна(сенсорна) доріжка для розвитку координації рухів</t>
  </si>
  <si>
    <t>Код національного класифікатора України ДК 021:2015 «Єдиний закупівельний словник» -33190000-8 – медичне обладнання та вироби медичного призначення різні</t>
  </si>
  <si>
    <t>Код національного класифікатора України ДК 021:2015 «Єдиний закупівельний словник» -80520000-5 – навчальні засоби</t>
  </si>
  <si>
    <t>Код національного класифікатора України ДК 021:2015 «Єдиний закупівельний словник» -48520000-9 – пакети мультимедійного програмного забезпечення</t>
  </si>
  <si>
    <t>Код національного класифікатора України ДК 021:2015 «Єдиний закупівельний словник» -39160000-1 – приладдя для навчальних закладів</t>
  </si>
  <si>
    <t>Код національного класифікатора України ДК 021:2015 «Єдиний закупівельний словник» -37420000-8 – гімнастичний інвентар</t>
  </si>
  <si>
    <t>Код національного класифікатора України ДК 021:2015 «Єдиний закупівельний словник» -33150000-6 – апаратура для радіотерапії, механотерапії, електротерапії та фізичної терапії</t>
  </si>
  <si>
    <t xml:space="preserve">Код національного класифікатора України ДК 021:2015 «Єдиний закупівельний словник» -30210000-4 – машини для обробки даних (апаратна частина)                                                                     </t>
  </si>
  <si>
    <t>Серпень-грудень</t>
  </si>
  <si>
    <t xml:space="preserve">Код національного класифікатора України ДК 021:2015 «Єдиний закупівельний словник»-50410000-2- послуги з ремонту і технічного обслуговування вимірювальних, випробувальних і контрольних приладів (повірка манометрів, перезарядка вогнегасників) </t>
  </si>
  <si>
    <t>Вересень-грудень</t>
  </si>
  <si>
    <t xml:space="preserve">Агрохімічна продукція (деззасоби) </t>
  </si>
  <si>
    <t>Використано</t>
  </si>
  <si>
    <t>Юридичні послуги, пов'язані з офорленням і засвідченням документів</t>
  </si>
  <si>
    <t>Код національного класифікатора України ДК 021:2015 «Єдиний закупівельний словник»  79130000-4 – юридичні послуги, пов'язані з офорленням і засвідченням документів</t>
  </si>
  <si>
    <t>Адміністративні послуги державних установ (реєстрація автобусів)</t>
  </si>
  <si>
    <t>Код національного класифікатора України ДК 021:2015 «Єдиний закупівельний словник»  75120000-3 – адміністративні послуги державних установ (реєстрація автобусів)</t>
  </si>
  <si>
    <r>
      <t>Код національного класифікатора України ДК 021:2015 «Єдиний закупівельний словник» -</t>
    </r>
    <r>
      <rPr>
        <b/>
        <i/>
        <sz val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ДК 021:2015 код 66110000-4 банківські послуги (розрахунково-касове обслуговування)</t>
    </r>
  </si>
  <si>
    <t>В тому чіслі: Портативний   комп'ютер (ноутбук) вчителя</t>
  </si>
  <si>
    <t>Комплект навчального електронного обладнання для STEM-лабораторний</t>
  </si>
  <si>
    <t>Код національного класифікатора України ДК 021:2015 «Єдиний закупівельний словник» -31710000-6 – електронне обладнання</t>
  </si>
  <si>
    <t>Комплект навчального обладнання для кабінетів математики, біології, хімії, географії, фізики</t>
  </si>
  <si>
    <t>Код національного класифікатора України ДК 021:2015 «Єдиний закупівельний словник» -39160000-1–шкільні меблі</t>
  </si>
  <si>
    <t>Послуги перевезення вантажів</t>
  </si>
  <si>
    <t>Код національного класифікатора України ДК 021:2015 «Єдиний закупівельний словник»  60180000-3 – послуги перевезення вантажів</t>
  </si>
  <si>
    <t>Листопад-грудень</t>
  </si>
  <si>
    <t>Обладнання для спеціальних шкіл</t>
  </si>
  <si>
    <t>Код національного класифікатора України ДК 021:2015 «Єдиний закупівельний словник» -39160000-1–приладдя для навчальних закладів</t>
  </si>
  <si>
    <t>Код національного класифікатора України ДК 021:2015 «Єдиний закупівельний словник» -37520000-9–іграшки</t>
  </si>
  <si>
    <t>Код національного класифікатора України ДК 021:2015 «Єдиний закупівельний словник» -39710000-2–електричні побутові прилади</t>
  </si>
  <si>
    <t>Засоби для розвитку дрібної моторики та дотикового сприймання</t>
  </si>
  <si>
    <t>Електричні побутові прилади</t>
  </si>
  <si>
    <t>Примітка</t>
  </si>
  <si>
    <t>Розмір бюджетного призначення за кошторисом або рчікувана вартість предмета закупівлі</t>
  </si>
  <si>
    <t>Буклети</t>
  </si>
  <si>
    <t>Сертифікати</t>
  </si>
  <si>
    <t>Код національного класифікатора України ДК 021:2015 «Єдиний закупівельний словник» - 22450000-9 - друкована продукція з елементами захисту</t>
  </si>
  <si>
    <t>Код національного класифікатора України ДК 021:2015 «Єдиний закупівельний словник» - 18930000-7 - мішки та пакети</t>
  </si>
  <si>
    <t>Код національного класифікатора України ДК 021:2015 «Єдиний закупівельний словник» - 37450000-7 - спортивний інвентар для полів і кортів</t>
  </si>
  <si>
    <t>Код національного класифікатора України ДК 021:2015 «Єдиний закупівельний словник» - 37410000-5 - інвентар для спортивних ігор на відкритому повітрі</t>
  </si>
  <si>
    <t>Код національного класифікатора України ДК 021:2015 «Єдиний закупівельний словник» - 18330000-1 - футболки та сорочки</t>
  </si>
  <si>
    <t>Код національного класифікатора України ДК 021:2015 «Єдиний закупівельний словник» - 80520000-5 - навчальні засоби</t>
  </si>
  <si>
    <t>Код національного класифікатора України ДК 021:2015 «Єдиний закупівельний словник» - 32340000-8- мікрофони та гучкомовці</t>
  </si>
  <si>
    <t>Код національного класифікатора України ДК 021:2015 «Єдиний закупівельний словник» - 39710000-2 - електричні побутові прилади</t>
  </si>
  <si>
    <t>Код національного класифікатора України ДК 021:2015 «Єдиний закупівельний словник» - 37520000-9 - іграшки</t>
  </si>
  <si>
    <t>Код національного класифікатора України ДК 021:2015 «Єдиний закупівельний словник» - 32320000-2 - телевізійне та аудіовізуальне обладнання</t>
  </si>
  <si>
    <t xml:space="preserve">Код національного класифікатора України ДК 021:2015 «Єдиний закупівельний словник» - 39220000-0 - кухонне приладдя, товари для дому та господарства і приладдя для засобів громадського харчування </t>
  </si>
  <si>
    <t>Код національного класифікатора України ДК 021:2015 «Єдиний закупівельний словник» - 37820000-2 - прилади для образотворчого мистецтва</t>
  </si>
  <si>
    <t xml:space="preserve">Річний план закупівель на 2021 рік </t>
  </si>
  <si>
    <t>Код національного класифікатора України ДК 021:2015 «Єдиний закупівельний словник» -  22410000-7 – марки поштові, гербовий папір</t>
  </si>
  <si>
    <t xml:space="preserve">Код національного класифікатора України ДК 021:2015 «Єдиний закупівельний словник» - 31520000-7 - світильники та електричні лампи  </t>
  </si>
  <si>
    <t>Код національного класифікатора України ДК 021:2015 «Єдиний закупівельний словник» - 39110000-6 - сидіння, стільці та супутні вироби і частини до них</t>
  </si>
  <si>
    <t>Рамки, статуетки, сувеніри</t>
  </si>
  <si>
    <t>Код національного класифікатора України ДК 021:2015 «Єдиний закупівельний словник» - 22160000-9 - буклети</t>
  </si>
  <si>
    <t xml:space="preserve">Електричні лампи, стартер </t>
  </si>
  <si>
    <r>
      <t>Код національного класифікатора України ДК 021:2015 «Єдиний закупівельний словник»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 xml:space="preserve">24450000-3 -агрохімічна продукція (деззасоби) </t>
    </r>
  </si>
  <si>
    <t>Граблі віяльні, газовий ключ</t>
  </si>
  <si>
    <t>Замок з ручкою (комплект)</t>
  </si>
  <si>
    <t>Код національного класифікатора України ДК 021:2015 «Єдиний закупівельний словник» - 22610000-9 – друкарська фарба</t>
  </si>
  <si>
    <t>Фарба штемпельна</t>
  </si>
  <si>
    <t>Лікарські засоби різні</t>
  </si>
  <si>
    <t>Код національного класифікатора України ДК 021:2015 «Єдиний закупівельний словник»-33690000-3 - лікарські засоби різні</t>
  </si>
  <si>
    <t>Шафи для одягу, шафи з полицями, тумбочки мобільні, тумбочка офісна з шухлядами</t>
  </si>
  <si>
    <t>Код національного класифікатора України ДК 021:2015 «Єдиний закупівельний словник» - 39510000-0 - вироби домашнього текстилю</t>
  </si>
  <si>
    <t>Жалюзі</t>
  </si>
  <si>
    <t>Код національного класифікатора України ДК 021:2015 «Єдиний закупівельний словник»- 44210000-5 - конструкції та їх частини</t>
  </si>
  <si>
    <t xml:space="preserve">Джерело безперебійного живлення </t>
  </si>
  <si>
    <t>Системний блок</t>
  </si>
  <si>
    <t>Сканери</t>
  </si>
  <si>
    <r>
      <t xml:space="preserve">Код національного класифікатора України ДК 021:2015 «Єдиний закупівельний словник» - 38520000-6 – </t>
    </r>
    <r>
      <rPr>
        <b/>
        <sz val="10"/>
        <color indexed="8"/>
        <rFont val="Times New Roman"/>
        <family val="1"/>
      </rPr>
      <t>сканери</t>
    </r>
  </si>
  <si>
    <t>Код національного класифікатора України ДК 021:2015 «Єдиний закупівельний словник» -39260000-2-секційні лотки та канцелярське приладдя</t>
  </si>
  <si>
    <t>Папір, конверти, ручки, олівці та інше  канцелярське приладдя</t>
  </si>
  <si>
    <t>Код національного класифікатора України ДК 021:2015 «Єдиний закупівельний словник» - 39240000-6 - різальні інструменти</t>
  </si>
  <si>
    <t>Ножиці та ножі канцелярські</t>
  </si>
  <si>
    <t>Лютий</t>
  </si>
  <si>
    <t>Послуги по світлотехнічному забезпеченню заходів</t>
  </si>
  <si>
    <t>Код національного класифікатора України ДК 021:2015 «Єдиний закупівельний словник» - 51110000-6 – послуги зі встановлення елекрообладнання</t>
  </si>
  <si>
    <t>Друкарські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</si>
  <si>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79810000-5</t>
    </r>
    <r>
      <rPr>
        <b/>
        <sz val="10"/>
        <rFont val="Times New Roman"/>
        <family val="1"/>
      </rPr>
      <t>– друкарські послуги</t>
    </r>
  </si>
  <si>
    <t>Проїзд на залізничному транспорті</t>
  </si>
  <si>
    <t>Код національного класифікатора України ДК 021:2015 «Єдиний закупівельний словник» -60210000-0 - послуги з перевезень громадським залізничнтм транспортом</t>
  </si>
  <si>
    <t>Харчування на конкурсах</t>
  </si>
  <si>
    <t>Код національного класифікатора України ДК 021:2015 «Єдиний закупівельний словник» - 55330000-2 – послуги кафе</t>
  </si>
  <si>
    <t>Послуги з оренди зали для проведення заходів</t>
  </si>
  <si>
    <t>Код національного класифікатора України ДК 021:2015 «Єдиний закупівельний словник»  50330000-7 – послуги з технічного обслуговування телекомунікаційного обладнання</t>
  </si>
  <si>
    <t>Послуги з технічного обслуговування телекомунікаційного обладнання</t>
  </si>
  <si>
    <t>Код національного класифікатора України ДК 021:2015 «Єдиний закупівельний словник»  72720000-3 – послуги у сфері глобальних мереж</t>
  </si>
  <si>
    <t>Послуги додаткового доступу до вебінарів та конференцій</t>
  </si>
  <si>
    <t>Код національного класифікатора України ДК 021:2015 «Єдиний закупівельний словник»  79520000-5 – копіювально-розмножувальні послуги</t>
  </si>
  <si>
    <t>Копіювально-розмножувальні послуги</t>
  </si>
  <si>
    <t>Код національного класифікатора України ДК 021:2015 «Єдиний закупівельний словник»  80570000-0 – послуги з професійної підготовки у сфері підвищення кваліфікації</t>
  </si>
  <si>
    <t>Короткотривалі семінар, наради з питань бухгалтерського обліку</t>
  </si>
  <si>
    <t>Лотки, степлери, антистеплери, діркопробивачі, скоби, чинки, біндери, скотч та інше канцелярське приладдя</t>
  </si>
  <si>
    <t>Мережеві фільтри живлення, кабелі, подовжувачі</t>
  </si>
  <si>
    <t>Послуги з харчування дітей  під час проведення новорічних свят</t>
  </si>
  <si>
    <t>Код національного класифікатора України ДК 021:2015 «Єдиний закупівельний словник» - 70220000-9 – послуги з надання в оренду чи лізингу нежитлової нерухомості</t>
  </si>
  <si>
    <t>Послуги по мультимедійному забезпеченню заходів</t>
  </si>
  <si>
    <t>Будівельні роботи                               ( ремонтні роботи покрівлі приміщення, послуги з заміни дверей )</t>
  </si>
  <si>
    <t>Електромонтажні роботи  ( встановлення розеток )</t>
  </si>
  <si>
    <t xml:space="preserve">Папки з файлами, файли, теки-реєстратори, швидкозшивачі, папки пластикові, портфель </t>
  </si>
  <si>
    <t xml:space="preserve">Столи </t>
  </si>
  <si>
    <t>Комп’ютерне приладдя та устаткування (флешки, оргтехніка,принтери, коп'ютерні мишки, клавівтури, веб-камера)</t>
  </si>
  <si>
    <t>Металеві дверні блоки</t>
  </si>
  <si>
    <t>Будівельні матеріали (цемент, пісок,рубероїд, піна монтажна та інше)</t>
  </si>
  <si>
    <t>Футболки (призи)</t>
  </si>
  <si>
    <t>Каремати (призи)</t>
  </si>
  <si>
    <t>Рюкзаки на стяжці, рюкзаки (призи)</t>
  </si>
  <si>
    <t>Колонки портативні, наушники/гарнітура (призи)</t>
  </si>
  <si>
    <t>Набори для творчості, фломастери, маркери, кольорові олівці (призи)</t>
  </si>
  <si>
    <t>М'ячі, скакалки, обручі, фішки (призи)</t>
  </si>
  <si>
    <t>Набори конструкторів, ігрові набори (призи)</t>
  </si>
  <si>
    <t>Електричний чайник,блендер, мікрохвильова піч,електроплита настільна, праска (призи)</t>
  </si>
  <si>
    <t>Телевізор (приз)</t>
  </si>
  <si>
    <t>Код національного класифікатора України ДК 021:2015 «Єдиний закупівельний словник» - 30230000-0 –комп'ютерне обладнання</t>
  </si>
  <si>
    <t>Подарунки та нагороди (кубки)</t>
  </si>
  <si>
    <t>Програмне забезпечення</t>
  </si>
  <si>
    <t>ІПК "Місцевий бюджет"    (ІАС "Logica")</t>
  </si>
  <si>
    <t>Послуги постачання, оновлення , реєстрації, обслуговування, супроводу програмного забезпечення</t>
  </si>
  <si>
    <t>Супроводження програмного забезпечення "Клієнт системи електронного документообігу FOOS DOC"</t>
  </si>
  <si>
    <t>Код національного класифікатора України ДК 021:2015«Єдиний закупівельний словник» - 31150000-2 баласти для розрядних ламп чи трубок</t>
  </si>
  <si>
    <t>Код національного класифікатора України ДК 021:2015 «Єдиний закупівельний словник»-39830000-9- продукція для чищення</t>
  </si>
  <si>
    <t>Код національного класифікатора України ДК 021:2015 «Єдиний закупівельний словник» - 39120000-9 - столи, серванти, письмові столи та книжкові шафи</t>
  </si>
  <si>
    <t>Код національного класифікатора України ДК 021:2015 «Єдиний закупівельний словник» 03120000-8- продукція рослинництва, у тому числі тепличного</t>
  </si>
  <si>
    <t>Код національного класифікатора України ДК 021:2015 «Єдиний закупівельний словник»-32420000-3-мережеве обладнання</t>
  </si>
  <si>
    <t>Код національного класифікатора України ДК 021:2015 «Єдиний закупівельний словник»-44510000-8 - знаряддя</t>
  </si>
  <si>
    <t>Код національного класифікатора України ДК 021:2015 «Єдиний закупівельний словник»- 44520000-1 - замки,ключі та петлі</t>
  </si>
  <si>
    <t xml:space="preserve">Код національного класифікатора України ДК021-2015: «Єдиний закупівельний словник» 22110000-4 - друковані книги </t>
  </si>
  <si>
    <r>
      <t>Код національного класифікатора України ДК 021:2015 «Єдиний закупівельний словник»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09130000-9 - нафта і дистиляти</t>
    </r>
  </si>
  <si>
    <t>Код національного класифікатора України ДК 021:2015 «Єдиний закупівельний словник» - 64110000-0 - поштові послуги</t>
  </si>
  <si>
    <t>Код національного класифікатора України ДК 021:2015 «Єдиний закупівельний словник» - 92340000-6- розважальні послуги, пов'язані з танцями та шоу</t>
  </si>
  <si>
    <t>Код національного класифікатора України ДК 021:2015 «Єдиний закупівельний словник» -98340000-8 – послуги з тимчасового розміщення (проживання) та офісні послуги</t>
  </si>
  <si>
    <t>Код національного класифікатора України ДК 021:2015 «Єдиний закупівельний словник» - 55320000-9 - послуги з організації харчування</t>
  </si>
  <si>
    <t>Код національного класифікатора України ДК 021:2015 «Єдиний закупівельний словник» -- 79930000-2 – професійні дизайнерські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</si>
  <si>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70310000-7</t>
    </r>
    <r>
      <rPr>
        <b/>
        <sz val="10"/>
        <rFont val="Times New Roman"/>
        <family val="1"/>
      </rPr>
      <t xml:space="preserve"> – послуги з надання в оренду чи продажу будівель</t>
    </r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</si>
  <si>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79990000-0 - різні послуги пов'язнані з діловою сферою</t>
    </r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</si>
  <si>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>– 65110000-7 – розподіл води</t>
    </r>
  </si>
  <si>
    <t>Код національного класифікатора України ДК 021:2015 «Єдиний закупівельний словник» – 90510000-5- утилізація сміття та поводження зі сміттям</t>
  </si>
  <si>
    <t>Код національного класифікатора України ДК021-2015: «Єдиний закупівельний словник» 44110000-4 - конструкційні матеріали</t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</si>
  <si>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 xml:space="preserve"> 45450000-6 – інші завершальні будівельні  роботи </t>
    </r>
  </si>
  <si>
    <t>Код національного класифікатора України ДК 021:2015 «Єдиний закупівельний словник»  79410000-1 – консультаційні послуги з питань підприємницької діяльності та управління</t>
  </si>
  <si>
    <t>Демонстраційний матеріал, магнітно-маркетні дошки, коркові дошки, фліпчарт  (призи)</t>
  </si>
  <si>
    <t>Послуги з постачання теплової енергії та гарячої води</t>
  </si>
  <si>
    <t>Код національного класифікатора України ДК 021:2015 «Єдиний закупівельний словник» - 09320000-8 – Пара, гаряча вода та пов’язана продукція</t>
  </si>
  <si>
    <t>Переговорна процедура</t>
  </si>
  <si>
    <t>Січень-Лютий</t>
  </si>
  <si>
    <t>КПКВК 7881010 – 193 360,00 грн</t>
  </si>
  <si>
    <t>Електрична енергія</t>
  </si>
  <si>
    <t>Код національного класифікатора України ДК 021:2015 «Єдиний закупівельний словник» - 09310000-5 – електрична енергія</t>
  </si>
  <si>
    <t>КПКВК 7881010 –       88 413,00 грн</t>
  </si>
  <si>
    <t>Код національного класифікатора України ДК 021:2015 «Єдиний закупівельний словник» - 31710000-6 Електронне обладнання</t>
  </si>
  <si>
    <t>1 046 700,00</t>
  </si>
  <si>
    <t>Грудень 2020</t>
  </si>
  <si>
    <t>907 900,00</t>
  </si>
  <si>
    <t>1 237 400,0</t>
  </si>
  <si>
    <t>Код національного класифікатора України ДК 021:2015 «Єдиний закупівельний словник» - 39160000-1 Шкільні меблі</t>
  </si>
  <si>
    <t>2 106 500,00</t>
  </si>
  <si>
    <t>520 700,0</t>
  </si>
  <si>
    <t>323 100,00</t>
  </si>
  <si>
    <t>251 500,00</t>
  </si>
  <si>
    <t>700 300,0</t>
  </si>
  <si>
    <t xml:space="preserve">Комплект навчального обладнання для кабінету фізики для опорного закладу «Кролевецький ліцей № 3» Кролевецької міської  ради Сумської області </t>
  </si>
  <si>
    <t>Блокноти, ділові щоденники, книга обліку, блоки паперу для нотаток, стікери, календарі</t>
  </si>
  <si>
    <r>
      <t xml:space="preserve">Код національного класифікатора України ДК 021:2015 «Єдиний закупівельний словник» - 30210000-4 – </t>
    </r>
    <r>
      <rPr>
        <b/>
        <sz val="10"/>
        <color indexed="8"/>
        <rFont val="Times New Roman"/>
        <family val="1"/>
      </rPr>
      <t>машини для обробки даних (апаратна частина)</t>
    </r>
  </si>
  <si>
    <t xml:space="preserve">Комплект навчального електронного обладнання для STEM-лабораторій для опорного закладу Великочернеччинська спеціалізована школа І-ІІІ ступенів Сумської районної ради Сумської області </t>
  </si>
  <si>
    <t>Комплект навчального електронного обладнання для STEM-лабораторій для комунальної організації (установа, заклад) «Шосткинський навчально-виховний комплекс: спеціалізована школа І-ІІ ступенів - ліцей Шосткинської міської ради Сумської області»</t>
  </si>
  <si>
    <t>Комплект навчального електронного обладнання для STEM-лабораторій для комунальної установи Сумська спеціалізована школа І-ІІІ ступенів № 10 ім. Героя Радянського Союзу О. Бутка, м. Суми, Сумської області</t>
  </si>
  <si>
    <t>Комплект навчального електронного обладнання для STEM-лабораторій для комунального закладу Сумської обласної ради «Сумська обласна гімназія-інтернат для талановитих та творчо обдарованих дітей»</t>
  </si>
  <si>
    <t>Комплект навчального електронного обладнання для STEM-лабораторій Недригайлівської спеціалізованої загальноосвітньої школи І-ІІІ ступенів Недригайлівської селищної ради Сумської області (опорний)</t>
  </si>
  <si>
    <t>Комплект навчального обладнання для кабінету математики для закладів освіти Сумської області</t>
  </si>
  <si>
    <t>Комплект навчального обладнання для кабінету біології для Дружбівського навчально-виховного комплексу: загальноосвітня школа І-ІІІ ступенів - дошкільний навчальний заклад Дружбівської міської ради Ямпільського району Сумської області (опорний)</t>
  </si>
  <si>
    <t>Комплект навчального обладнання для кабінету біології для Степанівської загальноосвітньої школи І-ІІІ ступенів Степанівської селищної ради Сумського району Сумської області (опорний)</t>
  </si>
  <si>
    <t>Комплект навчального обладнання для кабінету біології для опорного закладу Верхньосироватської спеціалізованої школи І-ІІІ ступенів Верхньосироватської сільської ради Сумського району Сумської області (опорний)</t>
  </si>
  <si>
    <t xml:space="preserve">Комплект навчального обладнання для кабінету біології для комунальної установи Сумська спеціалізована школа І-ІІІ ступенів № 2 ім. Д. Косаренка 
м. Суми, Сумської області
</t>
  </si>
  <si>
    <t>Комплект навчального обладнання для кабінету біології для комунальної установи Сумська загальноосвітня школа І-ІІІ ступенів № 22 імені Ігоря Гольченка Сумської міської ради</t>
  </si>
  <si>
    <t>Комплект навчального обладнання для кабінету біології для комунальної установи Сумська класична гімназія Сумської міської ради</t>
  </si>
  <si>
    <t>Комплект навчального обладнання для кабінету хімії для Краснопільської загальноосвітньої школи І-ІІІ ступенів Краснопільської селищної ради Сумської області</t>
  </si>
  <si>
    <t>Комплект навчального обладнання для кабінету хімії для комунальної організації (установа, заклад) «Шосткинська спеціалізована школа І-ІІІ ступенів № 1 Шосткинської міської ради Сумської області»</t>
  </si>
  <si>
    <t>Комплект навчального обладнання для кабінету хімії для опорного закладу «Охтирська загальноосвітня школа І-ІІІ ступенів Охтирської міської ради Сумської області»</t>
  </si>
  <si>
    <t xml:space="preserve">Комплект навчального обладнання для кабінету географії для Боромлянського навчально-виховного комплексу: загальноосвітня школа І-ІІІ ступенів – дошкільний навчальний заклад Боромлянської сільської ради Тростянецького району Сумської області </t>
  </si>
  <si>
    <t xml:space="preserve">Комплект навчального обладнання для кабінету фізики для комунальної установи Сумська загальноосвітня школа І-ІІІ ступенів № 6, 
м. Суми, Сумської області
</t>
  </si>
  <si>
    <t xml:space="preserve">Комплект навчального обладнання для кабінету фізики для комунальної установи Сумська спеціалізована школа І-ІІІ ступенів № 17, 
м. Суми, Сумської області
</t>
  </si>
  <si>
    <t xml:space="preserve">Комплект навчального обладнання для кабінету фізики для комунальної установи Сумська гімназія  
№ 1 м. Суми Сумської області
</t>
  </si>
  <si>
    <t xml:space="preserve">Комплект навчального обладнання для кабінету фізики для Стецьківського закладу загальної середньої освіти І-ІІІ ступенів Сумської районної ради Сумської області </t>
  </si>
  <si>
    <t xml:space="preserve">Дошка для прасування білизни (приз), губки кухонні, ганчірки для підлоги, серветки мікрофібра </t>
  </si>
  <si>
    <t>Код національного класифікатора України ДК 021:2015 «Єдиний закупівельний словник» - 48440000-4 пакети програмного забезпечення для фінансового аналізу та бухгалтерського обліку</t>
  </si>
  <si>
    <t>Послуги державної реєстрації колісних транспортних засобів</t>
  </si>
  <si>
    <t>Код національного класифікатора України ДК 021:2015 «Єдиний закупівельний словник» 75120000-3 Адміністративні послуги державних установ різні</t>
  </si>
  <si>
    <t>Транспортні послуги з перевезення вантажу</t>
  </si>
  <si>
    <t>Юридичні послуги приватного нотаріуса</t>
  </si>
  <si>
    <t>Висвітлення в засобах масової інформації</t>
  </si>
  <si>
    <t>Код національного класифікатора України ДК 021:2015 «Єдиний закупівельний словник» 60180000-3 – Прокат вантажних транспортних засобів із водієм для перевезення товарів</t>
  </si>
  <si>
    <t>Код національного класифікатора України ДК 021:2015 «Єдиний закупівельний словник» 79130000-4 – Юридичні послуги, пов’язані з оформленням і засвідченням документів</t>
  </si>
  <si>
    <t>Код національного класифікатора України ДК 021:2015 «Єдиний закупівельний словник» 92220000-9 – Телевізійні послуги</t>
  </si>
  <si>
    <t xml:space="preserve">обласний бюджет КТКВКМБ 0611141 – 198 780 грн, відшкодування витрат в частині орендованих приміщень –
154 000,00грн.
</t>
  </si>
  <si>
    <t xml:space="preserve">обласний бюджет КТКВКМБ 0611141 – 84 570,00 грн.,
- відшкодування витрат в частині орендованих приміщень –
57 641,00 грн
</t>
  </si>
  <si>
    <t>Халати ізоляційні медичні одноразові, захисні щитки</t>
  </si>
  <si>
    <t>Травень</t>
  </si>
  <si>
    <t xml:space="preserve">Травень </t>
  </si>
  <si>
    <t>Дезінфікуючі засоби для обробки рук і шкіри, дезінфікуючі засоби для обробки поверхонь</t>
  </si>
  <si>
    <t>Код національного класифікатора України ДК 021:2015 «Єдиний закупівельний словник» 33140000-3 Медичні матеріали</t>
  </si>
  <si>
    <t xml:space="preserve">Код національного класифікатора України ДК 021:2015 «Єдиний закупівельний словник» 33630000-5 — Лікарські засоби для лікування дерматологічних захворювань та захворювань опорно-рухового апарату </t>
  </si>
  <si>
    <t>Мототранспортні засоби для перевезення 10 і більше осіб (шкільні автобуси, у тому числі обладнані місцями для дітей з особливими освітніми потребами)</t>
  </si>
  <si>
    <t xml:space="preserve">Код національного класифікатора України ДК 021:2015 «Єдиний закупівельний словник»- 34120000-4
Мототранспортні засоби для перевезення 10 і більше осіб
</t>
  </si>
  <si>
    <t>Травень 2021</t>
  </si>
  <si>
    <t>Директор  Центру фінансово-економічного моніторингу</t>
  </si>
  <si>
    <t>та технічного забезпечення освітніх закладів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</si>
</sst>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Segoe UI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2" fontId="53" fillId="3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5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53" fillId="33" borderId="10" xfId="0" applyFont="1" applyFill="1" applyBorder="1" applyAlignment="1">
      <alignment horizontal="center" wrapText="1"/>
    </xf>
    <xf numFmtId="0" fontId="53" fillId="0" borderId="0" xfId="0" applyFont="1" applyAlignment="1">
      <alignment horizontal="justify" vertical="center"/>
    </xf>
    <xf numFmtId="0" fontId="53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54" fillId="33" borderId="12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55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53" fillId="0" borderId="0" xfId="0" applyFont="1" applyAlignment="1">
      <alignment horizontal="justify" vertical="center"/>
    </xf>
    <xf numFmtId="2" fontId="53" fillId="33" borderId="13" xfId="0" applyNumberFormat="1" applyFont="1" applyFill="1" applyBorder="1" applyAlignment="1">
      <alignment horizontal="center" vertical="center" wrapText="1"/>
    </xf>
    <xf numFmtId="2" fontId="53" fillId="33" borderId="11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2" fontId="57" fillId="33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4" fontId="55" fillId="33" borderId="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wrapText="1"/>
    </xf>
    <xf numFmtId="2" fontId="53" fillId="33" borderId="12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2" fontId="53" fillId="33" borderId="14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justify" vertical="center"/>
    </xf>
    <xf numFmtId="164" fontId="53" fillId="33" borderId="10" xfId="58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2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3" fillId="33" borderId="10" xfId="0" applyFont="1" applyFill="1" applyBorder="1" applyAlignment="1">
      <alignment horizontal="center" wrapText="1"/>
    </xf>
    <xf numFmtId="0" fontId="53" fillId="33" borderId="14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53" fillId="0" borderId="0" xfId="0" applyFont="1" applyAlignment="1">
      <alignment horizontal="justify" vertical="center"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2" fontId="53" fillId="33" borderId="14" xfId="0" applyNumberFormat="1" applyFont="1" applyFill="1" applyBorder="1" applyAlignment="1">
      <alignment horizontal="center" vertical="center" wrapText="1"/>
    </xf>
    <xf numFmtId="2" fontId="53" fillId="33" borderId="13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2" fontId="53" fillId="33" borderId="18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4" fontId="53" fillId="33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4" fontId="0" fillId="33" borderId="12" xfId="0" applyNumberForma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12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8" fillId="33" borderId="17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54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4" fontId="0" fillId="33" borderId="17" xfId="0" applyNumberForma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55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0" fillId="33" borderId="12" xfId="0" applyFill="1" applyBorder="1" applyAlignment="1">
      <alignment vertical="center" wrapText="1"/>
    </xf>
    <xf numFmtId="0" fontId="44" fillId="0" borderId="11" xfId="0" applyFont="1" applyBorder="1" applyAlignment="1">
      <alignment horizontal="center" vertical="center"/>
    </xf>
    <xf numFmtId="0" fontId="5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center" vertical="center" wrapText="1"/>
    </xf>
    <xf numFmtId="4" fontId="44" fillId="33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3" fillId="33" borderId="10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55" fillId="33" borderId="11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>
      <alignment vertical="center" wrapText="1"/>
    </xf>
    <xf numFmtId="0" fontId="0" fillId="33" borderId="13" xfId="0" applyFill="1" applyBorder="1" applyAlignment="1">
      <alignment horizontal="center" wrapText="1"/>
    </xf>
    <xf numFmtId="2" fontId="0" fillId="33" borderId="13" xfId="0" applyNumberForma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18" fillId="33" borderId="12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/>
    </xf>
    <xf numFmtId="0" fontId="55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53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5"/>
  <sheetViews>
    <sheetView tabSelected="1" view="pageBreakPreview" zoomScaleNormal="112" zoomScaleSheetLayoutView="100" zoomScalePageLayoutView="0" workbookViewId="0" topLeftCell="A274">
      <selection activeCell="K281" sqref="K281"/>
    </sheetView>
  </sheetViews>
  <sheetFormatPr defaultColWidth="9.140625" defaultRowHeight="15"/>
  <cols>
    <col min="1" max="1" width="5.421875" style="0" customWidth="1"/>
    <col min="2" max="2" width="22.7109375" style="0" customWidth="1"/>
    <col min="3" max="3" width="36.421875" style="0" customWidth="1"/>
    <col min="4" max="4" width="10.140625" style="0" customWidth="1"/>
    <col min="5" max="5" width="21.7109375" style="56" customWidth="1"/>
    <col min="6" max="6" width="21.7109375" style="0" customWidth="1"/>
    <col min="7" max="7" width="12.421875" style="0" customWidth="1"/>
    <col min="8" max="8" width="15.00390625" style="0" customWidth="1"/>
    <col min="9" max="9" width="1.28515625" style="0" hidden="1" customWidth="1"/>
    <col min="10" max="10" width="18.421875" style="0" customWidth="1"/>
    <col min="11" max="11" width="11.7109375" style="0" customWidth="1"/>
    <col min="12" max="13" width="9.140625" style="0" hidden="1" customWidth="1"/>
    <col min="14" max="14" width="1.1484375" style="0" customWidth="1"/>
  </cols>
  <sheetData>
    <row r="1" spans="2:14" ht="15" customHeight="1">
      <c r="B1" s="199" t="s">
        <v>159</v>
      </c>
      <c r="C1" s="200"/>
      <c r="D1" s="200"/>
      <c r="E1" s="200"/>
      <c r="F1" s="200"/>
      <c r="G1" s="200"/>
      <c r="H1" s="200"/>
      <c r="I1" s="31"/>
      <c r="J1" s="31"/>
      <c r="K1" s="31"/>
      <c r="L1" s="31"/>
      <c r="M1" s="31"/>
      <c r="N1" s="31"/>
    </row>
    <row r="2" spans="2:14" ht="15">
      <c r="B2" s="201" t="s">
        <v>0</v>
      </c>
      <c r="C2" s="200"/>
      <c r="D2" s="200"/>
      <c r="E2" s="200"/>
      <c r="F2" s="200"/>
      <c r="G2" s="200"/>
      <c r="H2" s="200"/>
      <c r="I2" s="31"/>
      <c r="J2" s="31"/>
      <c r="K2" s="31"/>
      <c r="L2" s="31"/>
      <c r="M2" s="31"/>
      <c r="N2" s="31"/>
    </row>
    <row r="3" spans="2:14" ht="15">
      <c r="B3" s="201" t="s">
        <v>1</v>
      </c>
      <c r="C3" s="200"/>
      <c r="D3" s="200"/>
      <c r="E3" s="200"/>
      <c r="F3" s="200"/>
      <c r="G3" s="200"/>
      <c r="H3" s="200"/>
      <c r="I3" s="31"/>
      <c r="J3" s="31"/>
      <c r="K3" s="31"/>
      <c r="L3" s="31"/>
      <c r="M3" s="31"/>
      <c r="N3" s="31"/>
    </row>
    <row r="4" spans="2:14" ht="36.75" customHeight="1">
      <c r="B4" s="202" t="s">
        <v>2</v>
      </c>
      <c r="C4" s="203"/>
      <c r="D4" s="203"/>
      <c r="E4" s="203"/>
      <c r="F4" s="203"/>
      <c r="G4" s="203"/>
      <c r="H4" s="203"/>
      <c r="I4" s="31"/>
      <c r="J4" s="31"/>
      <c r="K4" s="31"/>
      <c r="L4" s="31"/>
      <c r="M4" s="31"/>
      <c r="N4" s="31"/>
    </row>
    <row r="5" spans="1:14" ht="0.75" customHeight="1">
      <c r="A5" s="204"/>
      <c r="B5" s="204"/>
      <c r="C5" s="204"/>
      <c r="D5" s="204"/>
      <c r="E5" s="204"/>
      <c r="F5" s="204"/>
      <c r="G5" s="204"/>
      <c r="H5" s="204"/>
      <c r="I5" s="204"/>
      <c r="J5" s="32"/>
      <c r="K5" s="31"/>
      <c r="L5" s="31"/>
      <c r="M5" s="31"/>
      <c r="N5" s="31"/>
    </row>
    <row r="6" spans="1:10" ht="64.5" customHeight="1">
      <c r="A6" s="33" t="s">
        <v>6</v>
      </c>
      <c r="B6" s="33" t="s">
        <v>3</v>
      </c>
      <c r="C6" s="33" t="s">
        <v>4</v>
      </c>
      <c r="D6" s="33" t="s">
        <v>5</v>
      </c>
      <c r="E6" s="52" t="s">
        <v>144</v>
      </c>
      <c r="F6" s="1" t="s">
        <v>7</v>
      </c>
      <c r="G6" s="33" t="s">
        <v>8</v>
      </c>
      <c r="H6" s="205" t="s">
        <v>143</v>
      </c>
      <c r="I6" s="206"/>
      <c r="J6" s="207"/>
    </row>
    <row r="7" spans="1:10" ht="15.75" customHeight="1">
      <c r="A7" s="3"/>
      <c r="B7" s="2">
        <v>1</v>
      </c>
      <c r="C7" s="1">
        <v>2</v>
      </c>
      <c r="D7" s="1">
        <v>3</v>
      </c>
      <c r="E7" s="53">
        <v>4</v>
      </c>
      <c r="F7" s="1">
        <v>5</v>
      </c>
      <c r="G7" s="1">
        <v>6</v>
      </c>
      <c r="H7" s="208">
        <v>7</v>
      </c>
      <c r="I7" s="209"/>
      <c r="J7" s="9">
        <v>8</v>
      </c>
    </row>
    <row r="8" spans="1:10" ht="13.5" customHeight="1">
      <c r="A8" s="161">
        <v>1</v>
      </c>
      <c r="B8" s="117" t="s">
        <v>225</v>
      </c>
      <c r="C8" s="133" t="s">
        <v>11</v>
      </c>
      <c r="D8" s="97">
        <v>2210</v>
      </c>
      <c r="E8" s="130">
        <f>H9+J9</f>
        <v>33300</v>
      </c>
      <c r="F8" s="97" t="s">
        <v>12</v>
      </c>
      <c r="G8" s="97" t="s">
        <v>185</v>
      </c>
      <c r="H8" s="80" t="s">
        <v>13</v>
      </c>
      <c r="I8" s="81"/>
      <c r="J8" s="20" t="s">
        <v>88</v>
      </c>
    </row>
    <row r="9" spans="1:10" ht="52.5" customHeight="1">
      <c r="A9" s="161"/>
      <c r="B9" s="117"/>
      <c r="C9" s="133"/>
      <c r="D9" s="97"/>
      <c r="E9" s="130"/>
      <c r="F9" s="97"/>
      <c r="G9" s="97"/>
      <c r="H9" s="111">
        <v>33300</v>
      </c>
      <c r="I9" s="87"/>
      <c r="J9" s="12"/>
    </row>
    <row r="10" spans="1:10" ht="17.25" customHeight="1">
      <c r="A10" s="104">
        <v>2</v>
      </c>
      <c r="B10" s="117" t="s">
        <v>9</v>
      </c>
      <c r="C10" s="133" t="s">
        <v>14</v>
      </c>
      <c r="D10" s="97">
        <v>2210</v>
      </c>
      <c r="E10" s="130">
        <f>H11+J11</f>
        <v>17400</v>
      </c>
      <c r="F10" s="97" t="s">
        <v>12</v>
      </c>
      <c r="G10" s="97" t="s">
        <v>185</v>
      </c>
      <c r="H10" s="97" t="s">
        <v>16</v>
      </c>
      <c r="I10" s="98"/>
      <c r="J10" s="20" t="s">
        <v>88</v>
      </c>
    </row>
    <row r="11" spans="1:10" ht="53.25" customHeight="1">
      <c r="A11" s="113"/>
      <c r="B11" s="117"/>
      <c r="C11" s="133"/>
      <c r="D11" s="97"/>
      <c r="E11" s="130"/>
      <c r="F11" s="97"/>
      <c r="G11" s="97"/>
      <c r="H11" s="111">
        <v>17400</v>
      </c>
      <c r="I11" s="87"/>
      <c r="J11" s="13"/>
    </row>
    <row r="12" spans="1:10" ht="14.25" customHeight="1">
      <c r="A12" s="170">
        <v>3</v>
      </c>
      <c r="B12" s="117" t="s">
        <v>182</v>
      </c>
      <c r="C12" s="133" t="s">
        <v>17</v>
      </c>
      <c r="D12" s="117">
        <v>2210</v>
      </c>
      <c r="E12" s="160">
        <f>H13+J13</f>
        <v>49940</v>
      </c>
      <c r="F12" s="91" t="s">
        <v>12</v>
      </c>
      <c r="G12" s="117" t="s">
        <v>185</v>
      </c>
      <c r="H12" s="128" t="s">
        <v>13</v>
      </c>
      <c r="I12" s="129"/>
      <c r="J12" s="26" t="s">
        <v>88</v>
      </c>
    </row>
    <row r="13" spans="1:10" ht="54" customHeight="1">
      <c r="A13" s="197"/>
      <c r="B13" s="91"/>
      <c r="C13" s="135"/>
      <c r="D13" s="91"/>
      <c r="E13" s="123"/>
      <c r="F13" s="92"/>
      <c r="G13" s="91"/>
      <c r="H13" s="195">
        <v>49940</v>
      </c>
      <c r="I13" s="196"/>
      <c r="J13" s="14"/>
    </row>
    <row r="14" spans="1:10" ht="15.75" customHeight="1">
      <c r="A14" s="170">
        <v>4</v>
      </c>
      <c r="B14" s="117" t="s">
        <v>203</v>
      </c>
      <c r="C14" s="133" t="s">
        <v>181</v>
      </c>
      <c r="D14" s="117">
        <v>2210</v>
      </c>
      <c r="E14" s="160">
        <f>H15+J15</f>
        <v>5774</v>
      </c>
      <c r="F14" s="91" t="s">
        <v>12</v>
      </c>
      <c r="G14" s="117" t="s">
        <v>185</v>
      </c>
      <c r="H14" s="128" t="s">
        <v>13</v>
      </c>
      <c r="I14" s="129"/>
      <c r="J14" s="26" t="s">
        <v>88</v>
      </c>
    </row>
    <row r="15" spans="1:10" ht="66" customHeight="1">
      <c r="A15" s="197"/>
      <c r="B15" s="91"/>
      <c r="C15" s="135"/>
      <c r="D15" s="91"/>
      <c r="E15" s="123"/>
      <c r="F15" s="92"/>
      <c r="G15" s="91"/>
      <c r="H15" s="195">
        <v>5774</v>
      </c>
      <c r="I15" s="196"/>
      <c r="J15" s="14"/>
    </row>
    <row r="16" spans="1:10" ht="15" customHeight="1">
      <c r="A16" s="170">
        <v>5</v>
      </c>
      <c r="B16" s="117" t="s">
        <v>10</v>
      </c>
      <c r="C16" s="133" t="s">
        <v>160</v>
      </c>
      <c r="D16" s="117">
        <v>2210</v>
      </c>
      <c r="E16" s="160">
        <f>H17+J17</f>
        <v>7500</v>
      </c>
      <c r="F16" s="117" t="s">
        <v>12</v>
      </c>
      <c r="G16" s="117" t="s">
        <v>185</v>
      </c>
      <c r="H16" s="128" t="s">
        <v>13</v>
      </c>
      <c r="I16" s="129"/>
      <c r="J16" s="20" t="s">
        <v>88</v>
      </c>
    </row>
    <row r="17" spans="1:10" ht="58.5" customHeight="1">
      <c r="A17" s="197"/>
      <c r="B17" s="117"/>
      <c r="C17" s="133"/>
      <c r="D17" s="117"/>
      <c r="E17" s="160"/>
      <c r="F17" s="117"/>
      <c r="G17" s="91"/>
      <c r="H17" s="115">
        <v>7500</v>
      </c>
      <c r="I17" s="198"/>
      <c r="J17" s="15"/>
    </row>
    <row r="18" spans="1:10" ht="15" customHeight="1">
      <c r="A18" s="104">
        <v>6</v>
      </c>
      <c r="B18" s="97" t="s">
        <v>210</v>
      </c>
      <c r="C18" s="152" t="s">
        <v>84</v>
      </c>
      <c r="D18" s="97">
        <v>2210</v>
      </c>
      <c r="E18" s="130">
        <f>H19+J19</f>
        <v>20027</v>
      </c>
      <c r="F18" s="97" t="s">
        <v>12</v>
      </c>
      <c r="G18" s="97" t="s">
        <v>185</v>
      </c>
      <c r="H18" s="128" t="s">
        <v>13</v>
      </c>
      <c r="I18" s="129"/>
      <c r="J18" s="20" t="s">
        <v>88</v>
      </c>
    </row>
    <row r="19" spans="1:10" ht="61.5" customHeight="1">
      <c r="A19" s="113"/>
      <c r="B19" s="97"/>
      <c r="C19" s="145"/>
      <c r="D19" s="97"/>
      <c r="E19" s="130"/>
      <c r="F19" s="97"/>
      <c r="G19" s="97"/>
      <c r="H19" s="87">
        <f>8500+11527</f>
        <v>20027</v>
      </c>
      <c r="I19" s="159"/>
      <c r="J19" s="13"/>
    </row>
    <row r="20" spans="1:10" ht="15.75" customHeight="1">
      <c r="A20" s="170">
        <v>7</v>
      </c>
      <c r="B20" s="117" t="s">
        <v>18</v>
      </c>
      <c r="C20" s="135" t="s">
        <v>85</v>
      </c>
      <c r="D20" s="117">
        <v>2210</v>
      </c>
      <c r="E20" s="160">
        <f>H21+J21</f>
        <v>785</v>
      </c>
      <c r="F20" s="117" t="s">
        <v>12</v>
      </c>
      <c r="G20" s="117" t="s">
        <v>185</v>
      </c>
      <c r="H20" s="128" t="s">
        <v>13</v>
      </c>
      <c r="I20" s="129"/>
      <c r="J20" s="26" t="s">
        <v>88</v>
      </c>
    </row>
    <row r="21" spans="1:10" ht="50.25" customHeight="1">
      <c r="A21" s="171"/>
      <c r="B21" s="117"/>
      <c r="C21" s="178"/>
      <c r="D21" s="117"/>
      <c r="E21" s="160"/>
      <c r="F21" s="117"/>
      <c r="G21" s="91"/>
      <c r="H21" s="116">
        <v>785</v>
      </c>
      <c r="I21" s="189"/>
      <c r="J21" s="16"/>
    </row>
    <row r="22" spans="1:10" ht="15" customHeight="1">
      <c r="A22" s="104">
        <v>8</v>
      </c>
      <c r="B22" s="97" t="s">
        <v>272</v>
      </c>
      <c r="C22" s="152" t="s">
        <v>86</v>
      </c>
      <c r="D22" s="97">
        <v>2210</v>
      </c>
      <c r="E22" s="130">
        <f>H23+J23</f>
        <v>22724</v>
      </c>
      <c r="F22" s="97" t="s">
        <v>12</v>
      </c>
      <c r="G22" s="97" t="s">
        <v>185</v>
      </c>
      <c r="H22" s="128" t="s">
        <v>13</v>
      </c>
      <c r="I22" s="129"/>
      <c r="J22" s="20" t="s">
        <v>88</v>
      </c>
    </row>
    <row r="23" spans="1:10" ht="51.75" customHeight="1">
      <c r="A23" s="113"/>
      <c r="B23" s="97"/>
      <c r="C23" s="145"/>
      <c r="D23" s="97"/>
      <c r="E23" s="130"/>
      <c r="F23" s="97"/>
      <c r="G23" s="97"/>
      <c r="H23" s="87">
        <f>9200+8124+5400</f>
        <v>22724</v>
      </c>
      <c r="I23" s="159"/>
      <c r="J23" s="13"/>
    </row>
    <row r="24" spans="1:10" ht="15" customHeight="1">
      <c r="A24" s="104">
        <v>9</v>
      </c>
      <c r="B24" s="91" t="s">
        <v>19</v>
      </c>
      <c r="C24" s="135" t="s">
        <v>20</v>
      </c>
      <c r="D24" s="93">
        <v>2210</v>
      </c>
      <c r="E24" s="95">
        <f>H25+J25</f>
        <v>13495</v>
      </c>
      <c r="F24" s="93" t="s">
        <v>12</v>
      </c>
      <c r="G24" s="97" t="s">
        <v>185</v>
      </c>
      <c r="H24" s="128" t="s">
        <v>13</v>
      </c>
      <c r="I24" s="129"/>
      <c r="J24" s="20" t="s">
        <v>88</v>
      </c>
    </row>
    <row r="25" spans="1:10" ht="48.75" customHeight="1">
      <c r="A25" s="132"/>
      <c r="B25" s="106"/>
      <c r="C25" s="145"/>
      <c r="D25" s="106"/>
      <c r="E25" s="114"/>
      <c r="F25" s="106"/>
      <c r="G25" s="97"/>
      <c r="H25" s="87">
        <v>13495</v>
      </c>
      <c r="I25" s="159"/>
      <c r="J25" s="13"/>
    </row>
    <row r="26" spans="1:10" ht="13.5" customHeight="1">
      <c r="A26" s="104">
        <v>10</v>
      </c>
      <c r="B26" s="91" t="s">
        <v>21</v>
      </c>
      <c r="C26" s="135" t="s">
        <v>22</v>
      </c>
      <c r="D26" s="93">
        <v>2210</v>
      </c>
      <c r="E26" s="95">
        <f>H27+J27</f>
        <v>176250</v>
      </c>
      <c r="F26" s="93" t="s">
        <v>23</v>
      </c>
      <c r="G26" s="97" t="s">
        <v>185</v>
      </c>
      <c r="H26" s="128" t="s">
        <v>13</v>
      </c>
      <c r="I26" s="129"/>
      <c r="J26" s="20" t="s">
        <v>88</v>
      </c>
    </row>
    <row r="27" spans="1:10" ht="37.5" customHeight="1">
      <c r="A27" s="132"/>
      <c r="B27" s="106"/>
      <c r="C27" s="145"/>
      <c r="D27" s="106"/>
      <c r="E27" s="114"/>
      <c r="F27" s="106"/>
      <c r="G27" s="97"/>
      <c r="H27" s="111">
        <v>176250</v>
      </c>
      <c r="I27" s="87"/>
      <c r="J27" s="13"/>
    </row>
    <row r="28" spans="1:10" ht="14.25" customHeight="1">
      <c r="A28" s="170">
        <v>11</v>
      </c>
      <c r="B28" s="91" t="s">
        <v>177</v>
      </c>
      <c r="C28" s="135" t="s">
        <v>230</v>
      </c>
      <c r="D28" s="91">
        <v>2210</v>
      </c>
      <c r="E28" s="123">
        <f>H29</f>
        <v>17500</v>
      </c>
      <c r="F28" s="91" t="s">
        <v>12</v>
      </c>
      <c r="G28" s="117" t="s">
        <v>185</v>
      </c>
      <c r="H28" s="128" t="s">
        <v>13</v>
      </c>
      <c r="I28" s="129"/>
      <c r="J28" s="26" t="s">
        <v>88</v>
      </c>
    </row>
    <row r="29" spans="1:10" ht="48.75" customHeight="1">
      <c r="A29" s="171"/>
      <c r="B29" s="192"/>
      <c r="C29" s="193"/>
      <c r="D29" s="192"/>
      <c r="E29" s="194"/>
      <c r="F29" s="192"/>
      <c r="G29" s="91"/>
      <c r="H29" s="115">
        <v>17500</v>
      </c>
      <c r="I29" s="116"/>
      <c r="J29" s="16"/>
    </row>
    <row r="30" spans="1:10" ht="14.25" customHeight="1">
      <c r="A30" s="170">
        <v>12</v>
      </c>
      <c r="B30" s="91" t="s">
        <v>165</v>
      </c>
      <c r="C30" s="135" t="s">
        <v>161</v>
      </c>
      <c r="D30" s="91">
        <v>2210</v>
      </c>
      <c r="E30" s="123">
        <f>H31</f>
        <v>4700</v>
      </c>
      <c r="F30" s="91" t="s">
        <v>12</v>
      </c>
      <c r="G30" s="117" t="s">
        <v>185</v>
      </c>
      <c r="H30" s="128" t="s">
        <v>13</v>
      </c>
      <c r="I30" s="129"/>
      <c r="J30" s="26" t="s">
        <v>88</v>
      </c>
    </row>
    <row r="31" spans="1:10" ht="53.25" customHeight="1">
      <c r="A31" s="180"/>
      <c r="B31" s="127"/>
      <c r="C31" s="178"/>
      <c r="D31" s="127"/>
      <c r="E31" s="125"/>
      <c r="F31" s="127"/>
      <c r="G31" s="91"/>
      <c r="H31" s="115">
        <v>4700</v>
      </c>
      <c r="I31" s="116"/>
      <c r="J31" s="16"/>
    </row>
    <row r="32" spans="1:10" ht="12.75" customHeight="1">
      <c r="A32" s="170">
        <v>13</v>
      </c>
      <c r="B32" s="91" t="s">
        <v>24</v>
      </c>
      <c r="C32" s="135" t="s">
        <v>231</v>
      </c>
      <c r="D32" s="91">
        <v>2210</v>
      </c>
      <c r="E32" s="123">
        <f>H33</f>
        <v>4072</v>
      </c>
      <c r="F32" s="91" t="s">
        <v>12</v>
      </c>
      <c r="G32" s="117" t="s">
        <v>185</v>
      </c>
      <c r="H32" s="128" t="s">
        <v>13</v>
      </c>
      <c r="I32" s="129"/>
      <c r="J32" s="20" t="s">
        <v>88</v>
      </c>
    </row>
    <row r="33" spans="1:10" ht="50.25" customHeight="1">
      <c r="A33" s="180"/>
      <c r="B33" s="127"/>
      <c r="C33" s="178"/>
      <c r="D33" s="127"/>
      <c r="E33" s="125"/>
      <c r="F33" s="127"/>
      <c r="G33" s="91"/>
      <c r="H33" s="116">
        <v>4072</v>
      </c>
      <c r="I33" s="191"/>
      <c r="J33" s="15"/>
    </row>
    <row r="34" spans="1:10" ht="12.75" customHeight="1">
      <c r="A34" s="170">
        <v>14</v>
      </c>
      <c r="B34" s="91" t="s">
        <v>170</v>
      </c>
      <c r="C34" s="135" t="s">
        <v>169</v>
      </c>
      <c r="D34" s="91">
        <v>2210</v>
      </c>
      <c r="E34" s="123">
        <f>H35</f>
        <v>400</v>
      </c>
      <c r="F34" s="91" t="s">
        <v>12</v>
      </c>
      <c r="G34" s="117" t="s">
        <v>185</v>
      </c>
      <c r="H34" s="128" t="s">
        <v>13</v>
      </c>
      <c r="I34" s="129"/>
      <c r="J34" s="26" t="s">
        <v>88</v>
      </c>
    </row>
    <row r="35" spans="1:10" ht="51" customHeight="1">
      <c r="A35" s="180"/>
      <c r="B35" s="127"/>
      <c r="C35" s="178"/>
      <c r="D35" s="127"/>
      <c r="E35" s="125"/>
      <c r="F35" s="127"/>
      <c r="G35" s="91"/>
      <c r="H35" s="115">
        <v>400</v>
      </c>
      <c r="I35" s="116"/>
      <c r="J35" s="16"/>
    </row>
    <row r="36" spans="1:10" ht="20.25" customHeight="1">
      <c r="A36" s="161">
        <v>15</v>
      </c>
      <c r="B36" s="117" t="s">
        <v>178</v>
      </c>
      <c r="C36" s="133" t="s">
        <v>273</v>
      </c>
      <c r="D36" s="97">
        <v>2210</v>
      </c>
      <c r="E36" s="130">
        <f>H37+J37</f>
        <v>44000</v>
      </c>
      <c r="F36" s="97" t="s">
        <v>12</v>
      </c>
      <c r="G36" s="117" t="s">
        <v>185</v>
      </c>
      <c r="H36" s="128" t="s">
        <v>13</v>
      </c>
      <c r="I36" s="128"/>
      <c r="J36" s="20" t="s">
        <v>88</v>
      </c>
    </row>
    <row r="37" spans="1:10" ht="66.75" customHeight="1">
      <c r="A37" s="162"/>
      <c r="B37" s="153"/>
      <c r="C37" s="154"/>
      <c r="D37" s="153"/>
      <c r="E37" s="155"/>
      <c r="F37" s="153"/>
      <c r="G37" s="117"/>
      <c r="H37" s="111">
        <v>44000</v>
      </c>
      <c r="I37" s="111"/>
      <c r="J37" s="13"/>
    </row>
    <row r="38" spans="1:10" ht="15" customHeight="1">
      <c r="A38" s="104">
        <v>16</v>
      </c>
      <c r="B38" s="91" t="s">
        <v>212</v>
      </c>
      <c r="C38" s="135" t="s">
        <v>224</v>
      </c>
      <c r="D38" s="91">
        <v>2210</v>
      </c>
      <c r="E38" s="123">
        <f>H39+J39</f>
        <v>47500</v>
      </c>
      <c r="F38" s="91" t="s">
        <v>12</v>
      </c>
      <c r="G38" s="117" t="s">
        <v>185</v>
      </c>
      <c r="H38" s="128" t="s">
        <v>13</v>
      </c>
      <c r="I38" s="129"/>
      <c r="J38" s="26" t="s">
        <v>88</v>
      </c>
    </row>
    <row r="39" spans="1:10" ht="75" customHeight="1">
      <c r="A39" s="132"/>
      <c r="B39" s="127"/>
      <c r="C39" s="178"/>
      <c r="D39" s="127"/>
      <c r="E39" s="125"/>
      <c r="F39" s="127"/>
      <c r="G39" s="117"/>
      <c r="H39" s="115">
        <f>13000+37000-2500</f>
        <v>47500</v>
      </c>
      <c r="I39" s="116"/>
      <c r="J39" s="16"/>
    </row>
    <row r="40" spans="1:10" ht="16.5" customHeight="1">
      <c r="A40" s="104">
        <v>17</v>
      </c>
      <c r="B40" s="91" t="s">
        <v>179</v>
      </c>
      <c r="C40" s="135" t="s">
        <v>180</v>
      </c>
      <c r="D40" s="93">
        <v>2210</v>
      </c>
      <c r="E40" s="95">
        <f>H41+J41</f>
        <v>20500</v>
      </c>
      <c r="F40" s="93" t="s">
        <v>12</v>
      </c>
      <c r="G40" s="117" t="s">
        <v>185</v>
      </c>
      <c r="H40" s="128" t="s">
        <v>13</v>
      </c>
      <c r="I40" s="129"/>
      <c r="J40" s="20" t="s">
        <v>88</v>
      </c>
    </row>
    <row r="41" spans="1:10" ht="49.5" customHeight="1">
      <c r="A41" s="132"/>
      <c r="B41" s="106"/>
      <c r="C41" s="145"/>
      <c r="D41" s="106"/>
      <c r="E41" s="114"/>
      <c r="F41" s="106"/>
      <c r="G41" s="91"/>
      <c r="H41" s="111">
        <v>20500</v>
      </c>
      <c r="I41" s="87"/>
      <c r="J41" s="13"/>
    </row>
    <row r="42" spans="1:10" ht="21" customHeight="1">
      <c r="A42" s="170">
        <v>18</v>
      </c>
      <c r="B42" s="91" t="s">
        <v>26</v>
      </c>
      <c r="C42" s="135" t="s">
        <v>162</v>
      </c>
      <c r="D42" s="91">
        <v>2210</v>
      </c>
      <c r="E42" s="123">
        <f>H43+J43</f>
        <v>49970</v>
      </c>
      <c r="F42" s="91" t="s">
        <v>12</v>
      </c>
      <c r="G42" s="117" t="s">
        <v>185</v>
      </c>
      <c r="H42" s="128" t="s">
        <v>13</v>
      </c>
      <c r="I42" s="129"/>
      <c r="J42" s="26" t="s">
        <v>88</v>
      </c>
    </row>
    <row r="43" spans="1:10" ht="54.75" customHeight="1">
      <c r="A43" s="180"/>
      <c r="B43" s="127"/>
      <c r="C43" s="178"/>
      <c r="D43" s="127"/>
      <c r="E43" s="125"/>
      <c r="F43" s="127"/>
      <c r="G43" s="91"/>
      <c r="H43" s="115">
        <f>50000-30</f>
        <v>49970</v>
      </c>
      <c r="I43" s="116"/>
      <c r="J43" s="16"/>
    </row>
    <row r="44" spans="1:10" ht="20.25" customHeight="1">
      <c r="A44" s="104">
        <v>19</v>
      </c>
      <c r="B44" s="91" t="s">
        <v>173</v>
      </c>
      <c r="C44" s="135" t="s">
        <v>232</v>
      </c>
      <c r="D44" s="91">
        <v>2210</v>
      </c>
      <c r="E44" s="123">
        <f>H45+J45</f>
        <v>46710</v>
      </c>
      <c r="F44" s="91" t="s">
        <v>12</v>
      </c>
      <c r="G44" s="117" t="s">
        <v>185</v>
      </c>
      <c r="H44" s="128" t="s">
        <v>13</v>
      </c>
      <c r="I44" s="129"/>
      <c r="J44" s="26" t="s">
        <v>88</v>
      </c>
    </row>
    <row r="45" spans="1:10" ht="54.75" customHeight="1">
      <c r="A45" s="190"/>
      <c r="B45" s="127"/>
      <c r="C45" s="178"/>
      <c r="D45" s="127"/>
      <c r="E45" s="125"/>
      <c r="F45" s="127"/>
      <c r="G45" s="91"/>
      <c r="H45" s="115">
        <f>47780+30-1100</f>
        <v>46710</v>
      </c>
      <c r="I45" s="116"/>
      <c r="J45" s="16"/>
    </row>
    <row r="46" spans="1:10" ht="15" customHeight="1">
      <c r="A46" s="170">
        <v>20</v>
      </c>
      <c r="B46" s="91" t="s">
        <v>211</v>
      </c>
      <c r="C46" s="135" t="s">
        <v>25</v>
      </c>
      <c r="D46" s="91">
        <v>2210</v>
      </c>
      <c r="E46" s="123">
        <f>H47+J47</f>
        <v>45000</v>
      </c>
      <c r="F46" s="91" t="s">
        <v>12</v>
      </c>
      <c r="G46" s="117" t="s">
        <v>185</v>
      </c>
      <c r="H46" s="128" t="s">
        <v>13</v>
      </c>
      <c r="I46" s="129"/>
      <c r="J46" s="26" t="s">
        <v>88</v>
      </c>
    </row>
    <row r="47" spans="1:10" ht="50.25" customHeight="1">
      <c r="A47" s="180"/>
      <c r="B47" s="127"/>
      <c r="C47" s="178"/>
      <c r="D47" s="127"/>
      <c r="E47" s="125"/>
      <c r="F47" s="127"/>
      <c r="G47" s="91"/>
      <c r="H47" s="115">
        <v>45000</v>
      </c>
      <c r="I47" s="116"/>
      <c r="J47" s="16"/>
    </row>
    <row r="48" spans="1:10" ht="15" customHeight="1">
      <c r="A48" s="170">
        <v>21</v>
      </c>
      <c r="B48" s="91" t="s">
        <v>175</v>
      </c>
      <c r="C48" s="135" t="s">
        <v>174</v>
      </c>
      <c r="D48" s="91">
        <v>2210</v>
      </c>
      <c r="E48" s="123">
        <f>H49+J49</f>
        <v>2250</v>
      </c>
      <c r="F48" s="91" t="s">
        <v>12</v>
      </c>
      <c r="G48" s="117" t="s">
        <v>185</v>
      </c>
      <c r="H48" s="128" t="s">
        <v>13</v>
      </c>
      <c r="I48" s="129"/>
      <c r="J48" s="26" t="s">
        <v>88</v>
      </c>
    </row>
    <row r="49" spans="1:10" ht="56.25" customHeight="1">
      <c r="A49" s="180"/>
      <c r="B49" s="127"/>
      <c r="C49" s="178"/>
      <c r="D49" s="127"/>
      <c r="E49" s="125"/>
      <c r="F49" s="127"/>
      <c r="G49" s="91"/>
      <c r="H49" s="115">
        <v>2250</v>
      </c>
      <c r="I49" s="116"/>
      <c r="J49" s="16"/>
    </row>
    <row r="50" spans="1:10" ht="15" customHeight="1">
      <c r="A50" s="170">
        <v>22</v>
      </c>
      <c r="B50" s="117" t="s">
        <v>27</v>
      </c>
      <c r="C50" s="135" t="s">
        <v>87</v>
      </c>
      <c r="D50" s="117">
        <v>2210</v>
      </c>
      <c r="E50" s="123">
        <f>H51+J51</f>
        <v>9792</v>
      </c>
      <c r="F50" s="91" t="s">
        <v>12</v>
      </c>
      <c r="G50" s="117" t="s">
        <v>185</v>
      </c>
      <c r="H50" s="128" t="s">
        <v>13</v>
      </c>
      <c r="I50" s="129"/>
      <c r="J50" s="26" t="s">
        <v>88</v>
      </c>
    </row>
    <row r="51" spans="1:10" ht="48.75" customHeight="1">
      <c r="A51" s="171"/>
      <c r="B51" s="117"/>
      <c r="C51" s="178"/>
      <c r="D51" s="117"/>
      <c r="E51" s="125"/>
      <c r="F51" s="127"/>
      <c r="G51" s="91"/>
      <c r="H51" s="116">
        <v>9792</v>
      </c>
      <c r="I51" s="189"/>
      <c r="J51" s="16"/>
    </row>
    <row r="52" spans="1:10" ht="15" customHeight="1">
      <c r="A52" s="104">
        <v>23</v>
      </c>
      <c r="B52" s="91" t="s">
        <v>28</v>
      </c>
      <c r="C52" s="135" t="s">
        <v>233</v>
      </c>
      <c r="D52" s="93">
        <v>2210</v>
      </c>
      <c r="E52" s="95">
        <f>H53+J53</f>
        <v>11100</v>
      </c>
      <c r="F52" s="93" t="s">
        <v>12</v>
      </c>
      <c r="G52" s="97" t="s">
        <v>185</v>
      </c>
      <c r="H52" s="128" t="s">
        <v>13</v>
      </c>
      <c r="I52" s="129"/>
      <c r="J52" s="20" t="s">
        <v>88</v>
      </c>
    </row>
    <row r="53" spans="1:10" ht="69" customHeight="1">
      <c r="A53" s="132"/>
      <c r="B53" s="106"/>
      <c r="C53" s="145"/>
      <c r="D53" s="106"/>
      <c r="E53" s="114"/>
      <c r="F53" s="106"/>
      <c r="G53" s="97"/>
      <c r="H53" s="111">
        <v>11100</v>
      </c>
      <c r="I53" s="87"/>
      <c r="J53" s="13"/>
    </row>
    <row r="54" spans="1:10" ht="13.5" customHeight="1">
      <c r="A54" s="181">
        <v>24</v>
      </c>
      <c r="B54" s="117" t="s">
        <v>171</v>
      </c>
      <c r="C54" s="133" t="s">
        <v>172</v>
      </c>
      <c r="D54" s="117">
        <v>2210</v>
      </c>
      <c r="E54" s="160">
        <f>H55+J55</f>
        <v>5102</v>
      </c>
      <c r="F54" s="117" t="s">
        <v>12</v>
      </c>
      <c r="G54" s="117" t="s">
        <v>185</v>
      </c>
      <c r="H54" s="128" t="s">
        <v>13</v>
      </c>
      <c r="I54" s="128"/>
      <c r="J54" s="35" t="s">
        <v>88</v>
      </c>
    </row>
    <row r="55" spans="1:10" ht="54" customHeight="1">
      <c r="A55" s="182"/>
      <c r="B55" s="183"/>
      <c r="C55" s="184"/>
      <c r="D55" s="183"/>
      <c r="E55" s="185"/>
      <c r="F55" s="183"/>
      <c r="G55" s="117"/>
      <c r="H55" s="115">
        <v>5102</v>
      </c>
      <c r="I55" s="115"/>
      <c r="J55" s="16"/>
    </row>
    <row r="56" spans="1:10" ht="12.75" customHeight="1">
      <c r="A56" s="181">
        <v>25</v>
      </c>
      <c r="B56" s="117" t="s">
        <v>204</v>
      </c>
      <c r="C56" s="133" t="s">
        <v>234</v>
      </c>
      <c r="D56" s="117">
        <v>2210</v>
      </c>
      <c r="E56" s="160">
        <f>H57+J57</f>
        <v>3000</v>
      </c>
      <c r="F56" s="117" t="s">
        <v>12</v>
      </c>
      <c r="G56" s="117" t="s">
        <v>185</v>
      </c>
      <c r="H56" s="128" t="s">
        <v>13</v>
      </c>
      <c r="I56" s="128"/>
      <c r="J56" s="35" t="s">
        <v>88</v>
      </c>
    </row>
    <row r="57" spans="1:10" ht="55.5" customHeight="1">
      <c r="A57" s="182"/>
      <c r="B57" s="183"/>
      <c r="C57" s="184"/>
      <c r="D57" s="183"/>
      <c r="E57" s="185"/>
      <c r="F57" s="183"/>
      <c r="G57" s="117"/>
      <c r="H57" s="115">
        <v>3000</v>
      </c>
      <c r="I57" s="115"/>
      <c r="J57" s="16"/>
    </row>
    <row r="58" spans="1:10" ht="15" customHeight="1">
      <c r="A58" s="181">
        <v>26</v>
      </c>
      <c r="B58" s="117" t="s">
        <v>29</v>
      </c>
      <c r="C58" s="133" t="s">
        <v>30</v>
      </c>
      <c r="D58" s="117">
        <v>2210</v>
      </c>
      <c r="E58" s="160">
        <f>H59+J59</f>
        <v>600</v>
      </c>
      <c r="F58" s="117" t="s">
        <v>12</v>
      </c>
      <c r="G58" s="117" t="s">
        <v>185</v>
      </c>
      <c r="H58" s="128" t="s">
        <v>13</v>
      </c>
      <c r="I58" s="128"/>
      <c r="J58" s="35" t="s">
        <v>88</v>
      </c>
    </row>
    <row r="59" spans="1:10" ht="47.25" customHeight="1">
      <c r="A59" s="181"/>
      <c r="B59" s="186"/>
      <c r="C59" s="187"/>
      <c r="D59" s="186"/>
      <c r="E59" s="188"/>
      <c r="F59" s="186"/>
      <c r="G59" s="117"/>
      <c r="H59" s="115">
        <v>600</v>
      </c>
      <c r="I59" s="115"/>
      <c r="J59" s="16"/>
    </row>
    <row r="60" spans="1:10" ht="15" customHeight="1">
      <c r="A60" s="181">
        <v>27</v>
      </c>
      <c r="B60" s="117" t="s">
        <v>31</v>
      </c>
      <c r="C60" s="133" t="s">
        <v>32</v>
      </c>
      <c r="D60" s="117">
        <v>2210</v>
      </c>
      <c r="E60" s="160">
        <f>H61+J61</f>
        <v>1100</v>
      </c>
      <c r="F60" s="117" t="s">
        <v>12</v>
      </c>
      <c r="G60" s="117" t="s">
        <v>185</v>
      </c>
      <c r="H60" s="128" t="s">
        <v>13</v>
      </c>
      <c r="I60" s="128"/>
      <c r="J60" s="35" t="s">
        <v>88</v>
      </c>
    </row>
    <row r="61" spans="1:10" ht="75" customHeight="1">
      <c r="A61" s="182"/>
      <c r="B61" s="183"/>
      <c r="C61" s="184"/>
      <c r="D61" s="183"/>
      <c r="E61" s="185"/>
      <c r="F61" s="183"/>
      <c r="G61" s="117"/>
      <c r="H61" s="115">
        <v>1100</v>
      </c>
      <c r="I61" s="115"/>
      <c r="J61" s="16"/>
    </row>
    <row r="62" spans="1:10" ht="15" customHeight="1">
      <c r="A62" s="181">
        <v>28</v>
      </c>
      <c r="B62" s="117" t="s">
        <v>33</v>
      </c>
      <c r="C62" s="133" t="s">
        <v>34</v>
      </c>
      <c r="D62" s="117">
        <v>2210</v>
      </c>
      <c r="E62" s="160">
        <f>H63+J63</f>
        <v>625</v>
      </c>
      <c r="F62" s="117" t="s">
        <v>12</v>
      </c>
      <c r="G62" s="117" t="s">
        <v>185</v>
      </c>
      <c r="H62" s="128" t="s">
        <v>13</v>
      </c>
      <c r="I62" s="128"/>
      <c r="J62" s="35" t="s">
        <v>88</v>
      </c>
    </row>
    <row r="63" spans="1:10" ht="56.25" customHeight="1">
      <c r="A63" s="182"/>
      <c r="B63" s="183"/>
      <c r="C63" s="184"/>
      <c r="D63" s="183"/>
      <c r="E63" s="185"/>
      <c r="F63" s="183"/>
      <c r="G63" s="117"/>
      <c r="H63" s="115">
        <v>625</v>
      </c>
      <c r="I63" s="115"/>
      <c r="J63" s="16"/>
    </row>
    <row r="64" spans="1:10" ht="18" customHeight="1">
      <c r="A64" s="181">
        <v>29</v>
      </c>
      <c r="B64" s="117" t="s">
        <v>213</v>
      </c>
      <c r="C64" s="133" t="s">
        <v>176</v>
      </c>
      <c r="D64" s="117">
        <v>2210</v>
      </c>
      <c r="E64" s="160">
        <f>H65+J65</f>
        <v>14000</v>
      </c>
      <c r="F64" s="117" t="s">
        <v>12</v>
      </c>
      <c r="G64" s="117" t="s">
        <v>185</v>
      </c>
      <c r="H64" s="128" t="s">
        <v>13</v>
      </c>
      <c r="I64" s="128"/>
      <c r="J64" s="35" t="s">
        <v>88</v>
      </c>
    </row>
    <row r="65" spans="1:10" ht="49.5" customHeight="1">
      <c r="A65" s="182"/>
      <c r="B65" s="183"/>
      <c r="C65" s="184"/>
      <c r="D65" s="183"/>
      <c r="E65" s="185"/>
      <c r="F65" s="183"/>
      <c r="G65" s="117"/>
      <c r="H65" s="115">
        <v>14000</v>
      </c>
      <c r="I65" s="115"/>
      <c r="J65" s="16"/>
    </row>
    <row r="66" spans="1:10" ht="15.75" customHeight="1">
      <c r="A66" s="181">
        <v>30</v>
      </c>
      <c r="B66" s="117" t="s">
        <v>167</v>
      </c>
      <c r="C66" s="133" t="s">
        <v>235</v>
      </c>
      <c r="D66" s="117">
        <v>2210</v>
      </c>
      <c r="E66" s="160">
        <f>H67+J67</f>
        <v>900</v>
      </c>
      <c r="F66" s="117" t="s">
        <v>12</v>
      </c>
      <c r="G66" s="117" t="s">
        <v>185</v>
      </c>
      <c r="H66" s="128" t="s">
        <v>13</v>
      </c>
      <c r="I66" s="128"/>
      <c r="J66" s="35" t="s">
        <v>88</v>
      </c>
    </row>
    <row r="67" spans="1:10" ht="67.5" customHeight="1">
      <c r="A67" s="182"/>
      <c r="B67" s="183"/>
      <c r="C67" s="184"/>
      <c r="D67" s="183"/>
      <c r="E67" s="185"/>
      <c r="F67" s="183"/>
      <c r="G67" s="117"/>
      <c r="H67" s="115">
        <v>900</v>
      </c>
      <c r="I67" s="115"/>
      <c r="J67" s="16"/>
    </row>
    <row r="68" spans="1:10" ht="14.25" customHeight="1">
      <c r="A68" s="181">
        <v>31</v>
      </c>
      <c r="B68" s="117" t="s">
        <v>168</v>
      </c>
      <c r="C68" s="133" t="s">
        <v>236</v>
      </c>
      <c r="D68" s="117">
        <v>2210</v>
      </c>
      <c r="E68" s="160">
        <f>H69+J69</f>
        <v>6300</v>
      </c>
      <c r="F68" s="117" t="s">
        <v>12</v>
      </c>
      <c r="G68" s="117" t="s">
        <v>185</v>
      </c>
      <c r="H68" s="128" t="s">
        <v>13</v>
      </c>
      <c r="I68" s="128"/>
      <c r="J68" s="35" t="s">
        <v>88</v>
      </c>
    </row>
    <row r="69" spans="1:10" ht="73.5" customHeight="1">
      <c r="A69" s="182"/>
      <c r="B69" s="183"/>
      <c r="C69" s="184"/>
      <c r="D69" s="183"/>
      <c r="E69" s="185"/>
      <c r="F69" s="183"/>
      <c r="G69" s="117"/>
      <c r="H69" s="115">
        <v>6300</v>
      </c>
      <c r="I69" s="115"/>
      <c r="J69" s="16"/>
    </row>
    <row r="70" spans="1:10" ht="13.5" customHeight="1">
      <c r="A70" s="170">
        <v>32</v>
      </c>
      <c r="B70" s="91" t="s">
        <v>214</v>
      </c>
      <c r="C70" s="135" t="s">
        <v>248</v>
      </c>
      <c r="D70" s="91">
        <v>2210</v>
      </c>
      <c r="E70" s="123">
        <f>H71+J71</f>
        <v>31600</v>
      </c>
      <c r="F70" s="91" t="s">
        <v>12</v>
      </c>
      <c r="G70" s="117" t="s">
        <v>185</v>
      </c>
      <c r="H70" s="128" t="s">
        <v>13</v>
      </c>
      <c r="I70" s="129"/>
      <c r="J70" s="20" t="s">
        <v>88</v>
      </c>
    </row>
    <row r="71" spans="1:10" ht="51.75" customHeight="1">
      <c r="A71" s="180"/>
      <c r="B71" s="127"/>
      <c r="C71" s="178"/>
      <c r="D71" s="127"/>
      <c r="E71" s="125"/>
      <c r="F71" s="127"/>
      <c r="G71" s="91"/>
      <c r="H71" s="115">
        <v>31600</v>
      </c>
      <c r="I71" s="116"/>
      <c r="J71" s="16"/>
    </row>
    <row r="72" spans="1:10" ht="12.75" customHeight="1">
      <c r="A72" s="104">
        <v>33</v>
      </c>
      <c r="B72" s="91" t="s">
        <v>35</v>
      </c>
      <c r="C72" s="135" t="s">
        <v>237</v>
      </c>
      <c r="D72" s="93">
        <v>2210</v>
      </c>
      <c r="E72" s="95">
        <f>H73+J73</f>
        <v>25425</v>
      </c>
      <c r="F72" s="93" t="s">
        <v>12</v>
      </c>
      <c r="G72" s="97" t="s">
        <v>185</v>
      </c>
      <c r="H72" s="128" t="s">
        <v>13</v>
      </c>
      <c r="I72" s="129"/>
      <c r="J72" s="20" t="s">
        <v>88</v>
      </c>
    </row>
    <row r="73" spans="1:10" ht="52.5" customHeight="1">
      <c r="A73" s="132"/>
      <c r="B73" s="106"/>
      <c r="C73" s="145"/>
      <c r="D73" s="106"/>
      <c r="E73" s="114"/>
      <c r="F73" s="106"/>
      <c r="G73" s="97"/>
      <c r="H73" s="111">
        <v>25425</v>
      </c>
      <c r="I73" s="87"/>
      <c r="J73" s="13"/>
    </row>
    <row r="74" spans="1:10" ht="12" customHeight="1">
      <c r="A74" s="104">
        <v>34</v>
      </c>
      <c r="B74" s="179" t="s">
        <v>163</v>
      </c>
      <c r="C74" s="135" t="s">
        <v>36</v>
      </c>
      <c r="D74" s="93">
        <v>2210</v>
      </c>
      <c r="E74" s="95">
        <f>H75+J75</f>
        <v>16435</v>
      </c>
      <c r="F74" s="93" t="s">
        <v>12</v>
      </c>
      <c r="G74" s="97" t="s">
        <v>185</v>
      </c>
      <c r="H74" s="128" t="s">
        <v>13</v>
      </c>
      <c r="I74" s="129"/>
      <c r="J74" s="20" t="s">
        <v>88</v>
      </c>
    </row>
    <row r="75" spans="1:10" ht="54" customHeight="1">
      <c r="A75" s="132"/>
      <c r="B75" s="106"/>
      <c r="C75" s="145"/>
      <c r="D75" s="106"/>
      <c r="E75" s="114"/>
      <c r="F75" s="106"/>
      <c r="G75" s="97"/>
      <c r="H75" s="111">
        <v>16435</v>
      </c>
      <c r="I75" s="87"/>
      <c r="J75" s="13"/>
    </row>
    <row r="76" spans="1:10" ht="13.5" customHeight="1">
      <c r="A76" s="170">
        <v>35</v>
      </c>
      <c r="B76" s="175" t="s">
        <v>122</v>
      </c>
      <c r="C76" s="135" t="s">
        <v>166</v>
      </c>
      <c r="D76" s="91">
        <v>2210</v>
      </c>
      <c r="E76" s="123">
        <f>H77+J77</f>
        <v>5131</v>
      </c>
      <c r="F76" s="91" t="s">
        <v>12</v>
      </c>
      <c r="G76" s="117" t="s">
        <v>185</v>
      </c>
      <c r="H76" s="128" t="s">
        <v>13</v>
      </c>
      <c r="I76" s="129"/>
      <c r="J76" s="26" t="s">
        <v>88</v>
      </c>
    </row>
    <row r="77" spans="1:10" ht="51.75" customHeight="1">
      <c r="A77" s="177"/>
      <c r="B77" s="127"/>
      <c r="C77" s="178"/>
      <c r="D77" s="127"/>
      <c r="E77" s="125"/>
      <c r="F77" s="127"/>
      <c r="G77" s="91"/>
      <c r="H77" s="115">
        <v>5131</v>
      </c>
      <c r="I77" s="116"/>
      <c r="J77" s="16"/>
    </row>
    <row r="78" spans="1:10" ht="16.5" customHeight="1">
      <c r="A78" s="170">
        <v>36</v>
      </c>
      <c r="B78" s="175" t="s">
        <v>215</v>
      </c>
      <c r="C78" s="135" t="s">
        <v>151</v>
      </c>
      <c r="D78" s="91">
        <v>2210</v>
      </c>
      <c r="E78" s="123">
        <f>H79+J79</f>
        <v>4800</v>
      </c>
      <c r="F78" s="91" t="s">
        <v>12</v>
      </c>
      <c r="G78" s="97" t="s">
        <v>185</v>
      </c>
      <c r="H78" s="128" t="s">
        <v>13</v>
      </c>
      <c r="I78" s="129"/>
      <c r="J78" s="20" t="s">
        <v>88</v>
      </c>
    </row>
    <row r="79" spans="1:10" ht="48.75" customHeight="1">
      <c r="A79" s="174"/>
      <c r="B79" s="176"/>
      <c r="C79" s="173"/>
      <c r="D79" s="127"/>
      <c r="E79" s="125"/>
      <c r="F79" s="127"/>
      <c r="G79" s="97"/>
      <c r="H79" s="115">
        <v>4800</v>
      </c>
      <c r="I79" s="116"/>
      <c r="J79" s="16"/>
    </row>
    <row r="80" spans="1:10" ht="15.75" customHeight="1">
      <c r="A80" s="170">
        <v>37</v>
      </c>
      <c r="B80" s="175" t="s">
        <v>216</v>
      </c>
      <c r="C80" s="135" t="s">
        <v>150</v>
      </c>
      <c r="D80" s="91">
        <v>2210</v>
      </c>
      <c r="E80" s="123">
        <f>H81+J81</f>
        <v>840</v>
      </c>
      <c r="F80" s="91" t="s">
        <v>12</v>
      </c>
      <c r="G80" s="97" t="s">
        <v>185</v>
      </c>
      <c r="H80" s="128" t="s">
        <v>13</v>
      </c>
      <c r="I80" s="129"/>
      <c r="J80" s="20" t="s">
        <v>88</v>
      </c>
    </row>
    <row r="81" spans="1:10" ht="48" customHeight="1">
      <c r="A81" s="174"/>
      <c r="B81" s="176"/>
      <c r="C81" s="173"/>
      <c r="D81" s="127"/>
      <c r="E81" s="125"/>
      <c r="F81" s="127"/>
      <c r="G81" s="97"/>
      <c r="H81" s="115">
        <v>840</v>
      </c>
      <c r="I81" s="116"/>
      <c r="J81" s="16"/>
    </row>
    <row r="82" spans="1:10" ht="15" customHeight="1">
      <c r="A82" s="170">
        <v>38</v>
      </c>
      <c r="B82" s="175" t="s">
        <v>217</v>
      </c>
      <c r="C82" s="135" t="s">
        <v>148</v>
      </c>
      <c r="D82" s="91">
        <v>2210</v>
      </c>
      <c r="E82" s="123">
        <f>H83+J83</f>
        <v>24000</v>
      </c>
      <c r="F82" s="91" t="s">
        <v>12</v>
      </c>
      <c r="G82" s="97" t="s">
        <v>185</v>
      </c>
      <c r="H82" s="128" t="s">
        <v>13</v>
      </c>
      <c r="I82" s="129"/>
      <c r="J82" s="20" t="s">
        <v>88</v>
      </c>
    </row>
    <row r="83" spans="1:10" ht="51.75" customHeight="1">
      <c r="A83" s="174"/>
      <c r="B83" s="176"/>
      <c r="C83" s="173"/>
      <c r="D83" s="127"/>
      <c r="E83" s="125"/>
      <c r="F83" s="127"/>
      <c r="G83" s="97"/>
      <c r="H83" s="115">
        <v>24000</v>
      </c>
      <c r="I83" s="116"/>
      <c r="J83" s="16"/>
    </row>
    <row r="84" spans="1:10" ht="13.5" customHeight="1">
      <c r="A84" s="170">
        <v>39</v>
      </c>
      <c r="B84" s="175" t="s">
        <v>218</v>
      </c>
      <c r="C84" s="135" t="s">
        <v>153</v>
      </c>
      <c r="D84" s="91">
        <v>2210</v>
      </c>
      <c r="E84" s="123">
        <f>H85+J85</f>
        <v>15000</v>
      </c>
      <c r="F84" s="91" t="s">
        <v>12</v>
      </c>
      <c r="G84" s="97" t="s">
        <v>185</v>
      </c>
      <c r="H84" s="128" t="s">
        <v>13</v>
      </c>
      <c r="I84" s="129"/>
      <c r="J84" s="20" t="s">
        <v>88</v>
      </c>
    </row>
    <row r="85" spans="1:10" ht="51.75" customHeight="1">
      <c r="A85" s="174"/>
      <c r="B85" s="176"/>
      <c r="C85" s="173"/>
      <c r="D85" s="127"/>
      <c r="E85" s="125"/>
      <c r="F85" s="127"/>
      <c r="G85" s="97"/>
      <c r="H85" s="115">
        <v>15000</v>
      </c>
      <c r="I85" s="116"/>
      <c r="J85" s="16"/>
    </row>
    <row r="86" spans="1:10" ht="14.25" customHeight="1">
      <c r="A86" s="170">
        <v>40</v>
      </c>
      <c r="B86" s="175" t="s">
        <v>145</v>
      </c>
      <c r="C86" s="135" t="s">
        <v>164</v>
      </c>
      <c r="D86" s="91">
        <v>2210</v>
      </c>
      <c r="E86" s="123">
        <f>H87+J87</f>
        <v>1000</v>
      </c>
      <c r="F86" s="91" t="s">
        <v>12</v>
      </c>
      <c r="G86" s="97" t="s">
        <v>185</v>
      </c>
      <c r="H86" s="128" t="s">
        <v>13</v>
      </c>
      <c r="I86" s="129"/>
      <c r="J86" s="20" t="s">
        <v>88</v>
      </c>
    </row>
    <row r="87" spans="1:10" ht="49.5" customHeight="1">
      <c r="A87" s="174"/>
      <c r="B87" s="176"/>
      <c r="C87" s="173"/>
      <c r="D87" s="127"/>
      <c r="E87" s="125"/>
      <c r="F87" s="127"/>
      <c r="G87" s="97"/>
      <c r="H87" s="115">
        <v>1000</v>
      </c>
      <c r="I87" s="116"/>
      <c r="J87" s="16"/>
    </row>
    <row r="88" spans="1:10" ht="14.25" customHeight="1">
      <c r="A88" s="170">
        <v>41</v>
      </c>
      <c r="B88" s="175" t="s">
        <v>251</v>
      </c>
      <c r="C88" s="135" t="s">
        <v>152</v>
      </c>
      <c r="D88" s="91">
        <v>2210</v>
      </c>
      <c r="E88" s="123">
        <f>H89+J89</f>
        <v>18600</v>
      </c>
      <c r="F88" s="91" t="s">
        <v>12</v>
      </c>
      <c r="G88" s="97" t="s">
        <v>185</v>
      </c>
      <c r="H88" s="128" t="s">
        <v>13</v>
      </c>
      <c r="I88" s="129"/>
      <c r="J88" s="20" t="s">
        <v>88</v>
      </c>
    </row>
    <row r="89" spans="1:10" ht="62.25" customHeight="1">
      <c r="A89" s="174"/>
      <c r="B89" s="176"/>
      <c r="C89" s="173"/>
      <c r="D89" s="127"/>
      <c r="E89" s="125"/>
      <c r="F89" s="127"/>
      <c r="G89" s="97"/>
      <c r="H89" s="115">
        <f>14000+3500+1100</f>
        <v>18600</v>
      </c>
      <c r="I89" s="116"/>
      <c r="J89" s="16"/>
    </row>
    <row r="90" spans="1:10" ht="13.5" customHeight="1">
      <c r="A90" s="170">
        <v>42</v>
      </c>
      <c r="B90" s="175" t="s">
        <v>219</v>
      </c>
      <c r="C90" s="135" t="s">
        <v>158</v>
      </c>
      <c r="D90" s="91">
        <v>2210</v>
      </c>
      <c r="E90" s="123">
        <f>H91+J91</f>
        <v>14915</v>
      </c>
      <c r="F90" s="91" t="s">
        <v>12</v>
      </c>
      <c r="G90" s="97" t="s">
        <v>185</v>
      </c>
      <c r="H90" s="128" t="s">
        <v>13</v>
      </c>
      <c r="I90" s="129"/>
      <c r="J90" s="20" t="s">
        <v>88</v>
      </c>
    </row>
    <row r="91" spans="1:10" ht="60.75" customHeight="1">
      <c r="A91" s="174"/>
      <c r="B91" s="176"/>
      <c r="C91" s="173"/>
      <c r="D91" s="127"/>
      <c r="E91" s="125"/>
      <c r="F91" s="127"/>
      <c r="G91" s="97"/>
      <c r="H91" s="115">
        <v>14915</v>
      </c>
      <c r="I91" s="116"/>
      <c r="J91" s="16"/>
    </row>
    <row r="92" spans="1:10" ht="17.25" customHeight="1">
      <c r="A92" s="170">
        <v>43</v>
      </c>
      <c r="B92" s="175" t="s">
        <v>220</v>
      </c>
      <c r="C92" s="135" t="s">
        <v>149</v>
      </c>
      <c r="D92" s="91">
        <v>2210</v>
      </c>
      <c r="E92" s="123">
        <f>H93+J93</f>
        <v>23200</v>
      </c>
      <c r="F92" s="91" t="s">
        <v>12</v>
      </c>
      <c r="G92" s="97" t="s">
        <v>185</v>
      </c>
      <c r="H92" s="128" t="s">
        <v>13</v>
      </c>
      <c r="I92" s="129"/>
      <c r="J92" s="20" t="s">
        <v>88</v>
      </c>
    </row>
    <row r="93" spans="1:10" ht="53.25" customHeight="1">
      <c r="A93" s="174"/>
      <c r="B93" s="176"/>
      <c r="C93" s="173"/>
      <c r="D93" s="127"/>
      <c r="E93" s="125"/>
      <c r="F93" s="127"/>
      <c r="G93" s="97"/>
      <c r="H93" s="115">
        <v>23200</v>
      </c>
      <c r="I93" s="116"/>
      <c r="J93" s="16"/>
    </row>
    <row r="94" spans="1:10" ht="13.5" customHeight="1">
      <c r="A94" s="170">
        <v>44</v>
      </c>
      <c r="B94" s="175" t="s">
        <v>146</v>
      </c>
      <c r="C94" s="135" t="s">
        <v>147</v>
      </c>
      <c r="D94" s="91">
        <v>2210</v>
      </c>
      <c r="E94" s="123">
        <f>H95+J95</f>
        <v>700</v>
      </c>
      <c r="F94" s="91" t="s">
        <v>12</v>
      </c>
      <c r="G94" s="97" t="s">
        <v>185</v>
      </c>
      <c r="H94" s="128" t="s">
        <v>13</v>
      </c>
      <c r="I94" s="129"/>
      <c r="J94" s="20" t="s">
        <v>88</v>
      </c>
    </row>
    <row r="95" spans="1:10" ht="57" customHeight="1">
      <c r="A95" s="174"/>
      <c r="B95" s="176"/>
      <c r="C95" s="173"/>
      <c r="D95" s="127"/>
      <c r="E95" s="125"/>
      <c r="F95" s="127"/>
      <c r="G95" s="97"/>
      <c r="H95" s="115">
        <v>700</v>
      </c>
      <c r="I95" s="116"/>
      <c r="J95" s="16"/>
    </row>
    <row r="96" spans="1:10" ht="14.25" customHeight="1">
      <c r="A96" s="170">
        <v>45</v>
      </c>
      <c r="B96" s="175" t="s">
        <v>221</v>
      </c>
      <c r="C96" s="135" t="s">
        <v>155</v>
      </c>
      <c r="D96" s="91">
        <v>2210</v>
      </c>
      <c r="E96" s="123">
        <f>H97+J97</f>
        <v>23700</v>
      </c>
      <c r="F96" s="91" t="s">
        <v>12</v>
      </c>
      <c r="G96" s="97" t="s">
        <v>185</v>
      </c>
      <c r="H96" s="128" t="s">
        <v>13</v>
      </c>
      <c r="I96" s="129"/>
      <c r="J96" s="20" t="s">
        <v>88</v>
      </c>
    </row>
    <row r="97" spans="1:10" ht="64.5" customHeight="1">
      <c r="A97" s="174"/>
      <c r="B97" s="176"/>
      <c r="C97" s="173"/>
      <c r="D97" s="127"/>
      <c r="E97" s="125"/>
      <c r="F97" s="127"/>
      <c r="G97" s="97"/>
      <c r="H97" s="115">
        <v>23700</v>
      </c>
      <c r="I97" s="116"/>
      <c r="J97" s="16"/>
    </row>
    <row r="98" spans="1:10" ht="14.25" customHeight="1">
      <c r="A98" s="170">
        <v>46</v>
      </c>
      <c r="B98" s="175" t="s">
        <v>294</v>
      </c>
      <c r="C98" s="135" t="s">
        <v>157</v>
      </c>
      <c r="D98" s="91">
        <v>2210</v>
      </c>
      <c r="E98" s="123">
        <f>H99+J99</f>
        <v>4448</v>
      </c>
      <c r="F98" s="91" t="s">
        <v>12</v>
      </c>
      <c r="G98" s="117" t="s">
        <v>185</v>
      </c>
      <c r="H98" s="128" t="s">
        <v>13</v>
      </c>
      <c r="I98" s="129"/>
      <c r="J98" s="26" t="s">
        <v>88</v>
      </c>
    </row>
    <row r="99" spans="1:10" ht="72.75" customHeight="1">
      <c r="A99" s="174"/>
      <c r="B99" s="176"/>
      <c r="C99" s="173"/>
      <c r="D99" s="127"/>
      <c r="E99" s="125"/>
      <c r="F99" s="127"/>
      <c r="G99" s="117"/>
      <c r="H99" s="115">
        <f>500+3548+400</f>
        <v>4448</v>
      </c>
      <c r="I99" s="116"/>
      <c r="J99" s="16"/>
    </row>
    <row r="100" spans="1:10" ht="15" customHeight="1">
      <c r="A100" s="170">
        <v>47</v>
      </c>
      <c r="B100" s="175" t="s">
        <v>222</v>
      </c>
      <c r="C100" s="135" t="s">
        <v>154</v>
      </c>
      <c r="D100" s="91">
        <v>2210</v>
      </c>
      <c r="E100" s="123">
        <f>H101+J101</f>
        <v>21750</v>
      </c>
      <c r="F100" s="91" t="s">
        <v>12</v>
      </c>
      <c r="G100" s="117" t="s">
        <v>185</v>
      </c>
      <c r="H100" s="128" t="s">
        <v>13</v>
      </c>
      <c r="I100" s="129"/>
      <c r="J100" s="20" t="s">
        <v>88</v>
      </c>
    </row>
    <row r="101" spans="1:10" ht="71.25" customHeight="1">
      <c r="A101" s="174"/>
      <c r="B101" s="176"/>
      <c r="C101" s="173"/>
      <c r="D101" s="127"/>
      <c r="E101" s="125"/>
      <c r="F101" s="127"/>
      <c r="G101" s="117"/>
      <c r="H101" s="115">
        <v>21750</v>
      </c>
      <c r="I101" s="116"/>
      <c r="J101" s="16"/>
    </row>
    <row r="102" spans="1:10" ht="13.5" customHeight="1">
      <c r="A102" s="170">
        <v>48</v>
      </c>
      <c r="B102" s="175" t="s">
        <v>223</v>
      </c>
      <c r="C102" s="135" t="s">
        <v>156</v>
      </c>
      <c r="D102" s="91">
        <v>2210</v>
      </c>
      <c r="E102" s="123">
        <f>H103+J103</f>
        <v>8500</v>
      </c>
      <c r="F102" s="91" t="s">
        <v>12</v>
      </c>
      <c r="G102" s="117" t="s">
        <v>185</v>
      </c>
      <c r="H102" s="128" t="s">
        <v>13</v>
      </c>
      <c r="I102" s="129"/>
      <c r="J102" s="20" t="s">
        <v>88</v>
      </c>
    </row>
    <row r="103" spans="1:10" ht="60.75" customHeight="1">
      <c r="A103" s="174"/>
      <c r="B103" s="176"/>
      <c r="C103" s="173"/>
      <c r="D103" s="127"/>
      <c r="E103" s="125"/>
      <c r="F103" s="127"/>
      <c r="G103" s="117"/>
      <c r="H103" s="115">
        <f>6000+2500</f>
        <v>8500</v>
      </c>
      <c r="I103" s="116"/>
      <c r="J103" s="16"/>
    </row>
    <row r="104" spans="1:10" ht="17.25" customHeight="1">
      <c r="A104" s="170">
        <v>49</v>
      </c>
      <c r="B104" s="175" t="s">
        <v>184</v>
      </c>
      <c r="C104" s="135" t="s">
        <v>183</v>
      </c>
      <c r="D104" s="91">
        <v>2210</v>
      </c>
      <c r="E104" s="123">
        <f>H105+J105</f>
        <v>2450</v>
      </c>
      <c r="F104" s="91" t="s">
        <v>12</v>
      </c>
      <c r="G104" s="117" t="s">
        <v>185</v>
      </c>
      <c r="H104" s="128" t="s">
        <v>13</v>
      </c>
      <c r="I104" s="129"/>
      <c r="J104" s="20" t="s">
        <v>88</v>
      </c>
    </row>
    <row r="105" spans="1:10" ht="60.75" customHeight="1">
      <c r="A105" s="174"/>
      <c r="B105" s="176"/>
      <c r="C105" s="173"/>
      <c r="D105" s="127"/>
      <c r="E105" s="125"/>
      <c r="F105" s="127"/>
      <c r="G105" s="117"/>
      <c r="H105" s="115">
        <v>2450</v>
      </c>
      <c r="I105" s="116"/>
      <c r="J105" s="16"/>
    </row>
    <row r="106" spans="1:10" ht="18.75" customHeight="1">
      <c r="A106" s="170">
        <v>50</v>
      </c>
      <c r="B106" s="91" t="s">
        <v>37</v>
      </c>
      <c r="C106" s="135" t="s">
        <v>238</v>
      </c>
      <c r="D106" s="91">
        <v>2210</v>
      </c>
      <c r="E106" s="123">
        <f>H107+J107</f>
        <v>8400</v>
      </c>
      <c r="F106" s="91" t="s">
        <v>12</v>
      </c>
      <c r="G106" s="91" t="s">
        <v>185</v>
      </c>
      <c r="H106" s="128" t="s">
        <v>13</v>
      </c>
      <c r="I106" s="129"/>
      <c r="J106" s="26" t="s">
        <v>88</v>
      </c>
    </row>
    <row r="107" spans="1:10" ht="51" customHeight="1">
      <c r="A107" s="171"/>
      <c r="B107" s="172"/>
      <c r="C107" s="173"/>
      <c r="D107" s="172"/>
      <c r="E107" s="125"/>
      <c r="F107" s="172"/>
      <c r="G107" s="172"/>
      <c r="H107" s="116"/>
      <c r="I107" s="166"/>
      <c r="J107" s="24">
        <v>8400</v>
      </c>
    </row>
    <row r="108" spans="1:10" ht="51" customHeight="1">
      <c r="A108" s="66">
        <v>51</v>
      </c>
      <c r="B108" s="71" t="s">
        <v>306</v>
      </c>
      <c r="C108" s="69" t="s">
        <v>310</v>
      </c>
      <c r="D108" s="71">
        <v>2210</v>
      </c>
      <c r="E108" s="72">
        <v>31980</v>
      </c>
      <c r="F108" s="71" t="s">
        <v>12</v>
      </c>
      <c r="G108" s="71" t="s">
        <v>307</v>
      </c>
      <c r="H108" s="68"/>
      <c r="I108" s="70"/>
      <c r="J108" s="67">
        <v>31980</v>
      </c>
    </row>
    <row r="109" spans="1:10" ht="51" customHeight="1">
      <c r="A109" s="66">
        <v>52</v>
      </c>
      <c r="B109" s="71" t="s">
        <v>309</v>
      </c>
      <c r="C109" s="69" t="s">
        <v>311</v>
      </c>
      <c r="D109" s="71">
        <v>2210</v>
      </c>
      <c r="E109" s="72">
        <v>392052</v>
      </c>
      <c r="F109" s="71" t="s">
        <v>12</v>
      </c>
      <c r="G109" s="71" t="s">
        <v>308</v>
      </c>
      <c r="H109" s="68"/>
      <c r="I109" s="70"/>
      <c r="J109" s="67">
        <v>392052</v>
      </c>
    </row>
    <row r="110" spans="1:10" ht="12.75" customHeight="1">
      <c r="A110" s="162"/>
      <c r="B110" s="167" t="s">
        <v>38</v>
      </c>
      <c r="C110" s="117" t="s">
        <v>39</v>
      </c>
      <c r="D110" s="97">
        <v>2210</v>
      </c>
      <c r="E110" s="168">
        <f>E8+E10+E12+E16+E18+E20+E22+E24+E26+E28+E30+E32+E34+E38+E46+E48+E50+E52+E54+E56+E58+E60+E62+E70+E72+E74+E76+E102+E78+E80+E82+E84+E86+E88+E90+E92+E94+E96+E98+E100+E14+E36+E40+E42+E44+E64+E66+E68+E106+E104+E108+E109</f>
        <v>1357242</v>
      </c>
      <c r="F110" s="169" t="s">
        <v>39</v>
      </c>
      <c r="G110" s="169" t="s">
        <v>39</v>
      </c>
      <c r="H110" s="163" t="s">
        <v>56</v>
      </c>
      <c r="I110" s="164"/>
      <c r="J110" s="23" t="s">
        <v>88</v>
      </c>
    </row>
    <row r="111" spans="1:11" ht="13.5" customHeight="1">
      <c r="A111" s="162"/>
      <c r="B111" s="153"/>
      <c r="C111" s="154"/>
      <c r="D111" s="153"/>
      <c r="E111" s="168"/>
      <c r="F111" s="153"/>
      <c r="G111" s="153"/>
      <c r="H111" s="111">
        <f>H9+H11+H13+H17+H19+H21+H23+H25+H27+H29+H31+H33+H35+H39+H47+H49+H51+H53+H55+H57+H59+H61+H63+H71+H73+H75+H77+H103+H41+H43+H45+H65+H67+H69+H79+H81+H83+H85+H87+H89+H91+H93+H95+H97+H101+H15+H37+H99+H105+H107+H108+H109</f>
        <v>924810</v>
      </c>
      <c r="I111" s="153"/>
      <c r="J111" s="23">
        <f>J9+J11+J13+J17+J19+J21+J23+J25+J27+J29+J31+J33+J35+J39+J47+J49+J51+J53+J55+J57+J59+J61+J63+J71+J73+J75+J77+J103+J15+J37+J41+J43+J45+J65+J67+J69+J79+J81+J83+J85+J87+J89+J91+J93+J95+J97+J101+J103+J105+J107+J108+J109</f>
        <v>432432</v>
      </c>
      <c r="K111">
        <f>478010+446800+8400</f>
        <v>933210</v>
      </c>
    </row>
    <row r="112" spans="1:10" ht="1.5" customHeight="1">
      <c r="A112" s="4"/>
      <c r="B112" s="5"/>
      <c r="C112" s="6"/>
      <c r="D112" s="5"/>
      <c r="E112" s="54"/>
      <c r="F112" s="5"/>
      <c r="G112" s="5"/>
      <c r="H112" s="7"/>
      <c r="I112" s="7"/>
      <c r="J112" s="17"/>
    </row>
    <row r="113" spans="1:10" ht="15" customHeight="1">
      <c r="A113" s="161">
        <v>53</v>
      </c>
      <c r="B113" s="117" t="s">
        <v>40</v>
      </c>
      <c r="C113" s="133" t="s">
        <v>89</v>
      </c>
      <c r="D113" s="97">
        <v>2240</v>
      </c>
      <c r="E113" s="130">
        <f>H114+J114</f>
        <v>19885</v>
      </c>
      <c r="F113" s="91" t="s">
        <v>12</v>
      </c>
      <c r="G113" s="93" t="s">
        <v>185</v>
      </c>
      <c r="H113" s="163" t="s">
        <v>56</v>
      </c>
      <c r="I113" s="164"/>
      <c r="J113" s="30" t="s">
        <v>88</v>
      </c>
    </row>
    <row r="114" spans="1:10" ht="51" customHeight="1">
      <c r="A114" s="162"/>
      <c r="B114" s="153"/>
      <c r="C114" s="154"/>
      <c r="D114" s="153"/>
      <c r="E114" s="155"/>
      <c r="F114" s="127"/>
      <c r="G114" s="107"/>
      <c r="H114" s="115">
        <f>6132+3456+2512+1800</f>
        <v>13900</v>
      </c>
      <c r="I114" s="165"/>
      <c r="J114" s="16">
        <v>5985</v>
      </c>
    </row>
    <row r="115" spans="1:10" ht="15" customHeight="1">
      <c r="A115" s="104">
        <v>54</v>
      </c>
      <c r="B115" s="117" t="s">
        <v>41</v>
      </c>
      <c r="C115" s="135" t="s">
        <v>91</v>
      </c>
      <c r="D115" s="97">
        <v>2240</v>
      </c>
      <c r="E115" s="130">
        <f>H116</f>
        <v>6960</v>
      </c>
      <c r="F115" s="91" t="s">
        <v>12</v>
      </c>
      <c r="G115" s="93" t="s">
        <v>185</v>
      </c>
      <c r="H115" s="81" t="s">
        <v>90</v>
      </c>
      <c r="I115" s="158"/>
      <c r="J115" s="30" t="s">
        <v>88</v>
      </c>
    </row>
    <row r="116" spans="1:10" ht="54" customHeight="1">
      <c r="A116" s="113"/>
      <c r="B116" s="117"/>
      <c r="C116" s="145"/>
      <c r="D116" s="97"/>
      <c r="E116" s="130"/>
      <c r="F116" s="127"/>
      <c r="G116" s="107"/>
      <c r="H116" s="87">
        <v>6960</v>
      </c>
      <c r="I116" s="103"/>
      <c r="J116" s="13"/>
    </row>
    <row r="117" spans="1:10" ht="15" customHeight="1">
      <c r="A117" s="104">
        <v>55</v>
      </c>
      <c r="B117" s="93" t="s">
        <v>42</v>
      </c>
      <c r="C117" s="135" t="s">
        <v>239</v>
      </c>
      <c r="D117" s="93">
        <v>2240</v>
      </c>
      <c r="E117" s="95">
        <f>H118+J118</f>
        <v>1000</v>
      </c>
      <c r="F117" s="91" t="s">
        <v>12</v>
      </c>
      <c r="G117" s="93" t="s">
        <v>185</v>
      </c>
      <c r="H117" s="80" t="s">
        <v>13</v>
      </c>
      <c r="I117" s="81"/>
      <c r="J117" s="30" t="s">
        <v>88</v>
      </c>
    </row>
    <row r="118" spans="1:10" ht="61.5" customHeight="1">
      <c r="A118" s="141"/>
      <c r="B118" s="94"/>
      <c r="C118" s="157"/>
      <c r="D118" s="94"/>
      <c r="E118" s="96"/>
      <c r="F118" s="127"/>
      <c r="G118" s="107"/>
      <c r="H118" s="111">
        <v>1000</v>
      </c>
      <c r="I118" s="87"/>
      <c r="J118" s="13"/>
    </row>
    <row r="119" spans="1:10" ht="14.25" customHeight="1">
      <c r="A119" s="104">
        <v>56</v>
      </c>
      <c r="B119" s="97" t="s">
        <v>43</v>
      </c>
      <c r="C119" s="133" t="s">
        <v>44</v>
      </c>
      <c r="D119" s="97">
        <v>2240</v>
      </c>
      <c r="E119" s="130">
        <f>H120</f>
        <v>14000</v>
      </c>
      <c r="F119" s="91" t="s">
        <v>12</v>
      </c>
      <c r="G119" s="93" t="s">
        <v>185</v>
      </c>
      <c r="H119" s="80" t="s">
        <v>13</v>
      </c>
      <c r="I119" s="81"/>
      <c r="J119" s="30" t="s">
        <v>88</v>
      </c>
    </row>
    <row r="120" spans="1:10" ht="51" customHeight="1">
      <c r="A120" s="113"/>
      <c r="B120" s="97"/>
      <c r="C120" s="133"/>
      <c r="D120" s="97"/>
      <c r="E120" s="130"/>
      <c r="F120" s="127"/>
      <c r="G120" s="107"/>
      <c r="H120" s="130">
        <v>14000</v>
      </c>
      <c r="I120" s="131"/>
      <c r="J120" s="13"/>
    </row>
    <row r="121" spans="1:10" ht="14.25" customHeight="1">
      <c r="A121" s="104">
        <v>57</v>
      </c>
      <c r="B121" s="117" t="s">
        <v>45</v>
      </c>
      <c r="C121" s="133" t="s">
        <v>46</v>
      </c>
      <c r="D121" s="97">
        <v>2240</v>
      </c>
      <c r="E121" s="130">
        <f>H122</f>
        <v>10000</v>
      </c>
      <c r="F121" s="91" t="s">
        <v>12</v>
      </c>
      <c r="G121" s="93" t="s">
        <v>185</v>
      </c>
      <c r="H121" s="80" t="s">
        <v>13</v>
      </c>
      <c r="I121" s="81"/>
      <c r="J121" s="30" t="s">
        <v>88</v>
      </c>
    </row>
    <row r="122" spans="1:10" ht="51" customHeight="1">
      <c r="A122" s="113"/>
      <c r="B122" s="117"/>
      <c r="C122" s="133"/>
      <c r="D122" s="97"/>
      <c r="E122" s="130"/>
      <c r="F122" s="127"/>
      <c r="G122" s="107"/>
      <c r="H122" s="111">
        <f>10000</f>
        <v>10000</v>
      </c>
      <c r="I122" s="87"/>
      <c r="J122" s="12"/>
    </row>
    <row r="123" spans="1:10" ht="15" customHeight="1">
      <c r="A123" s="104">
        <v>58</v>
      </c>
      <c r="B123" s="117" t="s">
        <v>47</v>
      </c>
      <c r="C123" s="133" t="s">
        <v>120</v>
      </c>
      <c r="D123" s="97">
        <v>2240</v>
      </c>
      <c r="E123" s="130">
        <f>H124</f>
        <v>5000</v>
      </c>
      <c r="F123" s="91" t="s">
        <v>12</v>
      </c>
      <c r="G123" s="93" t="s">
        <v>185</v>
      </c>
      <c r="H123" s="80" t="s">
        <v>13</v>
      </c>
      <c r="I123" s="81"/>
      <c r="J123" s="30" t="s">
        <v>88</v>
      </c>
    </row>
    <row r="124" spans="1:10" ht="78" customHeight="1">
      <c r="A124" s="113"/>
      <c r="B124" s="117"/>
      <c r="C124" s="133"/>
      <c r="D124" s="97"/>
      <c r="E124" s="130"/>
      <c r="F124" s="127"/>
      <c r="G124" s="107"/>
      <c r="H124" s="130">
        <v>5000</v>
      </c>
      <c r="I124" s="131"/>
      <c r="J124" s="12"/>
    </row>
    <row r="125" spans="1:10" ht="15.75" customHeight="1">
      <c r="A125" s="104">
        <v>59</v>
      </c>
      <c r="B125" s="117" t="s">
        <v>48</v>
      </c>
      <c r="C125" s="133" t="s">
        <v>93</v>
      </c>
      <c r="D125" s="97">
        <v>2240</v>
      </c>
      <c r="E125" s="160">
        <f>H126</f>
        <v>11600</v>
      </c>
      <c r="F125" s="91" t="s">
        <v>12</v>
      </c>
      <c r="G125" s="93" t="s">
        <v>185</v>
      </c>
      <c r="H125" s="80" t="s">
        <v>13</v>
      </c>
      <c r="I125" s="81"/>
      <c r="J125" s="30" t="s">
        <v>88</v>
      </c>
    </row>
    <row r="126" spans="1:10" ht="54.75" customHeight="1">
      <c r="A126" s="132"/>
      <c r="B126" s="117"/>
      <c r="C126" s="133"/>
      <c r="D126" s="97"/>
      <c r="E126" s="160"/>
      <c r="F126" s="127"/>
      <c r="G126" s="107"/>
      <c r="H126" s="111">
        <v>11600</v>
      </c>
      <c r="I126" s="87"/>
      <c r="J126" s="13"/>
    </row>
    <row r="127" spans="1:10" ht="15" customHeight="1">
      <c r="A127" s="104">
        <v>60</v>
      </c>
      <c r="B127" s="117" t="s">
        <v>49</v>
      </c>
      <c r="C127" s="133" t="s">
        <v>50</v>
      </c>
      <c r="D127" s="97">
        <v>2240</v>
      </c>
      <c r="E127" s="130">
        <f>H128</f>
        <v>48490</v>
      </c>
      <c r="F127" s="91" t="s">
        <v>12</v>
      </c>
      <c r="G127" s="93" t="s">
        <v>185</v>
      </c>
      <c r="H127" s="80" t="s">
        <v>13</v>
      </c>
      <c r="I127" s="81"/>
      <c r="J127" s="30" t="s">
        <v>88</v>
      </c>
    </row>
    <row r="128" spans="1:10" ht="77.25" customHeight="1">
      <c r="A128" s="132"/>
      <c r="B128" s="117"/>
      <c r="C128" s="133"/>
      <c r="D128" s="97"/>
      <c r="E128" s="130"/>
      <c r="F128" s="127"/>
      <c r="G128" s="107"/>
      <c r="H128" s="111">
        <v>48490</v>
      </c>
      <c r="I128" s="87"/>
      <c r="J128" s="13"/>
    </row>
    <row r="129" spans="1:10" ht="15" customHeight="1">
      <c r="A129" s="104">
        <v>61</v>
      </c>
      <c r="B129" s="117" t="s">
        <v>207</v>
      </c>
      <c r="C129" s="133" t="s">
        <v>240</v>
      </c>
      <c r="D129" s="97">
        <v>2240</v>
      </c>
      <c r="E129" s="130">
        <f>H130</f>
        <v>49990</v>
      </c>
      <c r="F129" s="93" t="s">
        <v>12</v>
      </c>
      <c r="G129" s="93" t="s">
        <v>185</v>
      </c>
      <c r="H129" s="80" t="s">
        <v>13</v>
      </c>
      <c r="I129" s="81"/>
      <c r="J129" s="30" t="s">
        <v>88</v>
      </c>
    </row>
    <row r="130" spans="1:10" ht="48.75" customHeight="1">
      <c r="A130" s="132"/>
      <c r="B130" s="117"/>
      <c r="C130" s="133"/>
      <c r="D130" s="97"/>
      <c r="E130" s="130"/>
      <c r="F130" s="106"/>
      <c r="G130" s="107"/>
      <c r="H130" s="130">
        <f>50000-10</f>
        <v>49990</v>
      </c>
      <c r="I130" s="131"/>
      <c r="J130" s="13"/>
    </row>
    <row r="131" spans="1:10" ht="12.75" customHeight="1">
      <c r="A131" s="104">
        <v>62</v>
      </c>
      <c r="B131" s="117" t="s">
        <v>51</v>
      </c>
      <c r="C131" s="133" t="s">
        <v>52</v>
      </c>
      <c r="D131" s="97">
        <v>2240</v>
      </c>
      <c r="E131" s="130">
        <f>H132</f>
        <v>45000</v>
      </c>
      <c r="F131" s="93" t="s">
        <v>12</v>
      </c>
      <c r="G131" s="93" t="s">
        <v>185</v>
      </c>
      <c r="H131" s="81" t="s">
        <v>94</v>
      </c>
      <c r="I131" s="158"/>
      <c r="J131" s="30" t="s">
        <v>88</v>
      </c>
    </row>
    <row r="132" spans="1:10" ht="50.25" customHeight="1">
      <c r="A132" s="132"/>
      <c r="B132" s="117"/>
      <c r="C132" s="133"/>
      <c r="D132" s="97"/>
      <c r="E132" s="130"/>
      <c r="F132" s="106"/>
      <c r="G132" s="107"/>
      <c r="H132" s="87">
        <f>50000-5000</f>
        <v>45000</v>
      </c>
      <c r="I132" s="159"/>
      <c r="J132" s="13"/>
    </row>
    <row r="133" spans="1:10" ht="15.75" customHeight="1">
      <c r="A133" s="104">
        <v>63</v>
      </c>
      <c r="B133" s="117" t="s">
        <v>188</v>
      </c>
      <c r="C133" s="133" t="s">
        <v>189</v>
      </c>
      <c r="D133" s="97">
        <v>2240</v>
      </c>
      <c r="E133" s="130">
        <f>H134</f>
        <v>40500</v>
      </c>
      <c r="F133" s="93" t="s">
        <v>12</v>
      </c>
      <c r="G133" s="93" t="s">
        <v>185</v>
      </c>
      <c r="H133" s="81" t="s">
        <v>94</v>
      </c>
      <c r="I133" s="158"/>
      <c r="J133" s="30" t="s">
        <v>88</v>
      </c>
    </row>
    <row r="134" spans="1:10" ht="50.25" customHeight="1">
      <c r="A134" s="132"/>
      <c r="B134" s="117"/>
      <c r="C134" s="133"/>
      <c r="D134" s="97"/>
      <c r="E134" s="130"/>
      <c r="F134" s="106"/>
      <c r="G134" s="107"/>
      <c r="H134" s="87">
        <f>50000-9500</f>
        <v>40500</v>
      </c>
      <c r="I134" s="159"/>
      <c r="J134" s="13"/>
    </row>
    <row r="135" spans="1:10" ht="15" customHeight="1">
      <c r="A135" s="104">
        <v>64</v>
      </c>
      <c r="B135" s="117" t="s">
        <v>53</v>
      </c>
      <c r="C135" s="133" t="s">
        <v>54</v>
      </c>
      <c r="D135" s="97">
        <v>2240</v>
      </c>
      <c r="E135" s="130">
        <f>H136</f>
        <v>49970</v>
      </c>
      <c r="F135" s="93" t="s">
        <v>12</v>
      </c>
      <c r="G135" s="93" t="s">
        <v>185</v>
      </c>
      <c r="H135" s="80" t="s">
        <v>56</v>
      </c>
      <c r="I135" s="81"/>
      <c r="J135" s="30" t="s">
        <v>88</v>
      </c>
    </row>
    <row r="136" spans="1:10" ht="48" customHeight="1">
      <c r="A136" s="132"/>
      <c r="B136" s="117"/>
      <c r="C136" s="133"/>
      <c r="D136" s="97"/>
      <c r="E136" s="130"/>
      <c r="F136" s="106"/>
      <c r="G136" s="107"/>
      <c r="H136" s="111">
        <f>50000-30</f>
        <v>49970</v>
      </c>
      <c r="I136" s="87"/>
      <c r="J136" s="13"/>
    </row>
    <row r="137" spans="1:10" ht="19.5" customHeight="1">
      <c r="A137" s="104">
        <v>65</v>
      </c>
      <c r="B137" s="117" t="s">
        <v>186</v>
      </c>
      <c r="C137" s="133" t="s">
        <v>187</v>
      </c>
      <c r="D137" s="97">
        <v>2240</v>
      </c>
      <c r="E137" s="130">
        <f>H138</f>
        <v>49960</v>
      </c>
      <c r="F137" s="93" t="s">
        <v>12</v>
      </c>
      <c r="G137" s="93" t="s">
        <v>185</v>
      </c>
      <c r="H137" s="80" t="s">
        <v>56</v>
      </c>
      <c r="I137" s="81"/>
      <c r="J137" s="30" t="s">
        <v>88</v>
      </c>
    </row>
    <row r="138" spans="1:10" ht="48" customHeight="1">
      <c r="A138" s="105"/>
      <c r="B138" s="117"/>
      <c r="C138" s="133"/>
      <c r="D138" s="97"/>
      <c r="E138" s="130"/>
      <c r="F138" s="106"/>
      <c r="G138" s="107"/>
      <c r="H138" s="111">
        <f>50000-40</f>
        <v>49960</v>
      </c>
      <c r="I138" s="87"/>
      <c r="J138" s="13"/>
    </row>
    <row r="139" spans="1:10" ht="15" customHeight="1">
      <c r="A139" s="104">
        <v>66</v>
      </c>
      <c r="B139" s="117" t="s">
        <v>57</v>
      </c>
      <c r="C139" s="152" t="s">
        <v>95</v>
      </c>
      <c r="D139" s="97">
        <v>2240</v>
      </c>
      <c r="E139" s="130">
        <f>H140</f>
        <v>49980</v>
      </c>
      <c r="F139" s="93" t="s">
        <v>12</v>
      </c>
      <c r="G139" s="93" t="s">
        <v>185</v>
      </c>
      <c r="H139" s="81" t="s">
        <v>13</v>
      </c>
      <c r="I139" s="158"/>
      <c r="J139" s="30" t="s">
        <v>88</v>
      </c>
    </row>
    <row r="140" spans="1:10" ht="54" customHeight="1">
      <c r="A140" s="132"/>
      <c r="B140" s="117"/>
      <c r="C140" s="145"/>
      <c r="D140" s="97"/>
      <c r="E140" s="130"/>
      <c r="F140" s="106"/>
      <c r="G140" s="107"/>
      <c r="H140" s="87">
        <f>50000-20</f>
        <v>49980</v>
      </c>
      <c r="I140" s="103"/>
      <c r="J140" s="13"/>
    </row>
    <row r="141" spans="1:10" ht="15" customHeight="1">
      <c r="A141" s="104">
        <v>67</v>
      </c>
      <c r="B141" s="91" t="s">
        <v>205</v>
      </c>
      <c r="C141" s="135" t="s">
        <v>193</v>
      </c>
      <c r="D141" s="93">
        <v>2240</v>
      </c>
      <c r="E141" s="95">
        <f>H142</f>
        <v>49000</v>
      </c>
      <c r="F141" s="93" t="s">
        <v>12</v>
      </c>
      <c r="G141" s="93" t="s">
        <v>185</v>
      </c>
      <c r="H141" s="80" t="s">
        <v>13</v>
      </c>
      <c r="I141" s="81"/>
      <c r="J141" s="30" t="s">
        <v>88</v>
      </c>
    </row>
    <row r="142" spans="1:10" ht="57.75" customHeight="1">
      <c r="A142" s="134"/>
      <c r="B142" s="92"/>
      <c r="C142" s="157"/>
      <c r="D142" s="94"/>
      <c r="E142" s="96"/>
      <c r="F142" s="122"/>
      <c r="G142" s="107"/>
      <c r="H142" s="130">
        <v>49000</v>
      </c>
      <c r="I142" s="131"/>
      <c r="J142" s="13"/>
    </row>
    <row r="143" spans="1:10" ht="12.75" customHeight="1">
      <c r="A143" s="104">
        <v>68</v>
      </c>
      <c r="B143" s="91" t="s">
        <v>194</v>
      </c>
      <c r="C143" s="135" t="s">
        <v>206</v>
      </c>
      <c r="D143" s="93">
        <v>2240</v>
      </c>
      <c r="E143" s="95">
        <f>H144+J144</f>
        <v>36283</v>
      </c>
      <c r="F143" s="93" t="s">
        <v>12</v>
      </c>
      <c r="G143" s="93" t="s">
        <v>185</v>
      </c>
      <c r="H143" s="80" t="s">
        <v>13</v>
      </c>
      <c r="I143" s="81"/>
      <c r="J143" s="30" t="s">
        <v>88</v>
      </c>
    </row>
    <row r="144" spans="1:10" ht="54" customHeight="1">
      <c r="A144" s="134"/>
      <c r="B144" s="122"/>
      <c r="C144" s="136"/>
      <c r="D144" s="122"/>
      <c r="E144" s="137"/>
      <c r="F144" s="122"/>
      <c r="G144" s="107"/>
      <c r="H144" s="111">
        <v>36283</v>
      </c>
      <c r="I144" s="87"/>
      <c r="J144" s="13"/>
    </row>
    <row r="145" spans="1:10" ht="14.25" customHeight="1">
      <c r="A145" s="104">
        <v>69</v>
      </c>
      <c r="B145" s="117" t="s">
        <v>61</v>
      </c>
      <c r="C145" s="133" t="s">
        <v>241</v>
      </c>
      <c r="D145" s="97">
        <v>2240</v>
      </c>
      <c r="E145" s="130">
        <f>H146</f>
        <v>18000</v>
      </c>
      <c r="F145" s="93" t="s">
        <v>12</v>
      </c>
      <c r="G145" s="93" t="s">
        <v>185</v>
      </c>
      <c r="H145" s="80" t="s">
        <v>13</v>
      </c>
      <c r="I145" s="81"/>
      <c r="J145" s="30" t="s">
        <v>88</v>
      </c>
    </row>
    <row r="146" spans="1:10" ht="50.25" customHeight="1">
      <c r="A146" s="132"/>
      <c r="B146" s="117"/>
      <c r="C146" s="133"/>
      <c r="D146" s="97"/>
      <c r="E146" s="130"/>
      <c r="F146" s="106"/>
      <c r="G146" s="107"/>
      <c r="H146" s="111">
        <v>18000</v>
      </c>
      <c r="I146" s="87"/>
      <c r="J146" s="13"/>
    </row>
    <row r="147" spans="1:10" ht="16.5" customHeight="1">
      <c r="A147" s="104">
        <v>70</v>
      </c>
      <c r="B147" s="91" t="s">
        <v>190</v>
      </c>
      <c r="C147" s="152" t="s">
        <v>191</v>
      </c>
      <c r="D147" s="93">
        <v>2240</v>
      </c>
      <c r="E147" s="95">
        <f>H148</f>
        <v>7500</v>
      </c>
      <c r="F147" s="93" t="s">
        <v>12</v>
      </c>
      <c r="G147" s="93" t="s">
        <v>185</v>
      </c>
      <c r="H147" s="80" t="s">
        <v>13</v>
      </c>
      <c r="I147" s="81"/>
      <c r="J147" s="30" t="s">
        <v>88</v>
      </c>
    </row>
    <row r="148" spans="1:10" ht="48" customHeight="1">
      <c r="A148" s="132"/>
      <c r="B148" s="106"/>
      <c r="C148" s="145"/>
      <c r="D148" s="106"/>
      <c r="E148" s="114"/>
      <c r="F148" s="106"/>
      <c r="G148" s="107"/>
      <c r="H148" s="87">
        <v>7500</v>
      </c>
      <c r="I148" s="88"/>
      <c r="J148" s="13"/>
    </row>
    <row r="149" spans="1:10" ht="12" customHeight="1">
      <c r="A149" s="104">
        <v>71</v>
      </c>
      <c r="B149" s="97" t="s">
        <v>192</v>
      </c>
      <c r="C149" s="151" t="s">
        <v>242</v>
      </c>
      <c r="D149" s="97">
        <v>2240</v>
      </c>
      <c r="E149" s="130">
        <f>H150</f>
        <v>2700</v>
      </c>
      <c r="F149" s="93" t="s">
        <v>12</v>
      </c>
      <c r="G149" s="93" t="s">
        <v>185</v>
      </c>
      <c r="H149" s="80" t="s">
        <v>13</v>
      </c>
      <c r="I149" s="81"/>
      <c r="J149" s="30" t="s">
        <v>88</v>
      </c>
    </row>
    <row r="150" spans="1:10" ht="54" customHeight="1">
      <c r="A150" s="132"/>
      <c r="B150" s="97"/>
      <c r="C150" s="151"/>
      <c r="D150" s="97"/>
      <c r="E150" s="130"/>
      <c r="F150" s="106"/>
      <c r="G150" s="107"/>
      <c r="H150" s="130">
        <v>2700</v>
      </c>
      <c r="I150" s="131"/>
      <c r="J150" s="13"/>
    </row>
    <row r="151" spans="1:10" ht="15" customHeight="1">
      <c r="A151" s="104">
        <v>72</v>
      </c>
      <c r="B151" s="117" t="s">
        <v>65</v>
      </c>
      <c r="C151" s="133" t="s">
        <v>128</v>
      </c>
      <c r="D151" s="97">
        <v>2240</v>
      </c>
      <c r="E151" s="130">
        <f>H152</f>
        <v>4292</v>
      </c>
      <c r="F151" s="93" t="s">
        <v>12</v>
      </c>
      <c r="G151" s="93" t="s">
        <v>185</v>
      </c>
      <c r="H151" s="80" t="s">
        <v>13</v>
      </c>
      <c r="I151" s="81"/>
      <c r="J151" s="30" t="s">
        <v>88</v>
      </c>
    </row>
    <row r="152" spans="1:10" ht="45.75" customHeight="1">
      <c r="A152" s="132"/>
      <c r="B152" s="117"/>
      <c r="C152" s="133"/>
      <c r="D152" s="97"/>
      <c r="E152" s="130"/>
      <c r="F152" s="106"/>
      <c r="G152" s="107"/>
      <c r="H152" s="111">
        <v>4292</v>
      </c>
      <c r="I152" s="87"/>
      <c r="J152" s="13"/>
    </row>
    <row r="153" spans="1:10" ht="15" customHeight="1">
      <c r="A153" s="104">
        <v>73</v>
      </c>
      <c r="B153" s="117" t="s">
        <v>66</v>
      </c>
      <c r="C153" s="133" t="s">
        <v>67</v>
      </c>
      <c r="D153" s="97">
        <v>2240</v>
      </c>
      <c r="E153" s="130">
        <f>H154</f>
        <v>9000</v>
      </c>
      <c r="F153" s="93" t="s">
        <v>12</v>
      </c>
      <c r="G153" s="93" t="s">
        <v>185</v>
      </c>
      <c r="H153" s="97" t="s">
        <v>13</v>
      </c>
      <c r="I153" s="98"/>
      <c r="J153" s="22" t="s">
        <v>13</v>
      </c>
    </row>
    <row r="154" spans="1:10" ht="49.5" customHeight="1">
      <c r="A154" s="132"/>
      <c r="B154" s="117"/>
      <c r="C154" s="133"/>
      <c r="D154" s="97"/>
      <c r="E154" s="130"/>
      <c r="F154" s="106"/>
      <c r="G154" s="107"/>
      <c r="H154" s="130">
        <v>9000</v>
      </c>
      <c r="I154" s="131"/>
      <c r="J154" s="13"/>
    </row>
    <row r="155" spans="1:10" ht="16.5" customHeight="1">
      <c r="A155" s="104">
        <v>74</v>
      </c>
      <c r="B155" s="117" t="s">
        <v>68</v>
      </c>
      <c r="C155" s="133" t="s">
        <v>69</v>
      </c>
      <c r="D155" s="97">
        <v>2240</v>
      </c>
      <c r="E155" s="130">
        <f>H156</f>
        <v>20000</v>
      </c>
      <c r="F155" s="93" t="s">
        <v>12</v>
      </c>
      <c r="G155" s="93" t="s">
        <v>185</v>
      </c>
      <c r="H155" s="97" t="s">
        <v>13</v>
      </c>
      <c r="I155" s="98"/>
      <c r="J155" s="30" t="s">
        <v>88</v>
      </c>
    </row>
    <row r="156" spans="1:10" ht="49.5" customHeight="1">
      <c r="A156" s="132"/>
      <c r="B156" s="117"/>
      <c r="C156" s="133"/>
      <c r="D156" s="97"/>
      <c r="E156" s="130"/>
      <c r="F156" s="106"/>
      <c r="G156" s="107"/>
      <c r="H156" s="130">
        <v>20000</v>
      </c>
      <c r="I156" s="131"/>
      <c r="J156" s="13"/>
    </row>
    <row r="157" spans="1:10" ht="14.25" customHeight="1">
      <c r="A157" s="104">
        <v>75</v>
      </c>
      <c r="B157" s="117" t="s">
        <v>70</v>
      </c>
      <c r="C157" s="133" t="s">
        <v>243</v>
      </c>
      <c r="D157" s="97">
        <v>2240</v>
      </c>
      <c r="E157" s="130">
        <f>H158</f>
        <v>49990</v>
      </c>
      <c r="F157" s="93" t="s">
        <v>12</v>
      </c>
      <c r="G157" s="93" t="s">
        <v>185</v>
      </c>
      <c r="H157" s="80" t="s">
        <v>13</v>
      </c>
      <c r="I157" s="81"/>
      <c r="J157" s="30" t="s">
        <v>88</v>
      </c>
    </row>
    <row r="158" spans="1:10" ht="48.75" customHeight="1">
      <c r="A158" s="132"/>
      <c r="B158" s="117"/>
      <c r="C158" s="133"/>
      <c r="D158" s="97"/>
      <c r="E158" s="130"/>
      <c r="F158" s="106"/>
      <c r="G158" s="107"/>
      <c r="H158" s="130">
        <f>50000-10</f>
        <v>49990</v>
      </c>
      <c r="I158" s="131"/>
      <c r="J158" s="13"/>
    </row>
    <row r="159" spans="1:10" ht="20.25" customHeight="1">
      <c r="A159" s="104">
        <v>76</v>
      </c>
      <c r="B159" s="117" t="s">
        <v>55</v>
      </c>
      <c r="C159" s="133" t="s">
        <v>244</v>
      </c>
      <c r="D159" s="97">
        <v>2240</v>
      </c>
      <c r="E159" s="130">
        <f>H160</f>
        <v>115800</v>
      </c>
      <c r="F159" s="93" t="s">
        <v>12</v>
      </c>
      <c r="G159" s="93" t="s">
        <v>185</v>
      </c>
      <c r="H159" s="80" t="s">
        <v>56</v>
      </c>
      <c r="I159" s="81"/>
      <c r="J159" s="30" t="s">
        <v>88</v>
      </c>
    </row>
    <row r="160" spans="1:10" ht="48.75" customHeight="1">
      <c r="A160" s="150"/>
      <c r="B160" s="117"/>
      <c r="C160" s="133"/>
      <c r="D160" s="97"/>
      <c r="E160" s="130"/>
      <c r="F160" s="106"/>
      <c r="G160" s="107"/>
      <c r="H160" s="111">
        <v>115800</v>
      </c>
      <c r="I160" s="87"/>
      <c r="J160" s="12"/>
    </row>
    <row r="161" spans="1:10" ht="21.75" customHeight="1">
      <c r="A161" s="156">
        <v>77</v>
      </c>
      <c r="B161" s="91" t="s">
        <v>58</v>
      </c>
      <c r="C161" s="135" t="s">
        <v>59</v>
      </c>
      <c r="D161" s="93">
        <v>2240</v>
      </c>
      <c r="E161" s="95">
        <f>H162+J162</f>
        <v>2180</v>
      </c>
      <c r="F161" s="93" t="s">
        <v>12</v>
      </c>
      <c r="G161" s="93" t="s">
        <v>185</v>
      </c>
      <c r="H161" s="80" t="s">
        <v>13</v>
      </c>
      <c r="I161" s="81"/>
      <c r="J161" s="30" t="s">
        <v>88</v>
      </c>
    </row>
    <row r="162" spans="1:10" ht="48.75" customHeight="1">
      <c r="A162" s="150"/>
      <c r="B162" s="92"/>
      <c r="C162" s="157"/>
      <c r="D162" s="94"/>
      <c r="E162" s="96"/>
      <c r="F162" s="122"/>
      <c r="G162" s="107"/>
      <c r="H162" s="130">
        <f>1000</f>
        <v>1000</v>
      </c>
      <c r="I162" s="131"/>
      <c r="J162" s="13">
        <v>1180</v>
      </c>
    </row>
    <row r="163" spans="1:10" ht="18" customHeight="1">
      <c r="A163" s="104">
        <v>78</v>
      </c>
      <c r="B163" s="117" t="s">
        <v>226</v>
      </c>
      <c r="C163" s="133" t="s">
        <v>295</v>
      </c>
      <c r="D163" s="97">
        <v>2240</v>
      </c>
      <c r="E163" s="130">
        <v>33232</v>
      </c>
      <c r="F163" s="93" t="s">
        <v>12</v>
      </c>
      <c r="G163" s="97" t="s">
        <v>185</v>
      </c>
      <c r="H163" s="80" t="s">
        <v>13</v>
      </c>
      <c r="I163" s="80"/>
      <c r="J163" s="30" t="s">
        <v>88</v>
      </c>
    </row>
    <row r="164" spans="1:10" ht="47.25" customHeight="1">
      <c r="A164" s="150"/>
      <c r="B164" s="153"/>
      <c r="C164" s="154"/>
      <c r="D164" s="153"/>
      <c r="E164" s="155"/>
      <c r="F164" s="122"/>
      <c r="G164" s="97"/>
      <c r="H164" s="111">
        <v>33232</v>
      </c>
      <c r="I164" s="111"/>
      <c r="J164" s="13"/>
    </row>
    <row r="165" spans="1:10" ht="16.5" customHeight="1">
      <c r="A165" s="104">
        <v>79</v>
      </c>
      <c r="B165" s="117" t="s">
        <v>229</v>
      </c>
      <c r="C165" s="133" t="s">
        <v>60</v>
      </c>
      <c r="D165" s="97">
        <v>2240</v>
      </c>
      <c r="E165" s="130">
        <f>H166+J166</f>
        <v>7200</v>
      </c>
      <c r="F165" s="97" t="s">
        <v>12</v>
      </c>
      <c r="G165" s="97" t="s">
        <v>185</v>
      </c>
      <c r="H165" s="80" t="s">
        <v>13</v>
      </c>
      <c r="I165" s="80"/>
      <c r="J165" s="34" t="s">
        <v>88</v>
      </c>
    </row>
    <row r="166" spans="1:10" ht="57.75" customHeight="1">
      <c r="A166" s="150"/>
      <c r="B166" s="153"/>
      <c r="C166" s="154"/>
      <c r="D166" s="153"/>
      <c r="E166" s="155"/>
      <c r="F166" s="153"/>
      <c r="G166" s="97"/>
      <c r="H166" s="111"/>
      <c r="I166" s="111"/>
      <c r="J166" s="13">
        <v>7200</v>
      </c>
    </row>
    <row r="167" spans="1:10" ht="13.5" customHeight="1">
      <c r="A167" s="104">
        <v>80</v>
      </c>
      <c r="B167" s="117" t="s">
        <v>227</v>
      </c>
      <c r="C167" s="133" t="s">
        <v>60</v>
      </c>
      <c r="D167" s="97">
        <v>2240</v>
      </c>
      <c r="E167" s="130">
        <f>H168+J168</f>
        <v>2735</v>
      </c>
      <c r="F167" s="97" t="s">
        <v>12</v>
      </c>
      <c r="G167" s="97" t="s">
        <v>185</v>
      </c>
      <c r="H167" s="80" t="s">
        <v>13</v>
      </c>
      <c r="I167" s="80"/>
      <c r="J167" s="34" t="s">
        <v>88</v>
      </c>
    </row>
    <row r="168" spans="1:10" ht="48" customHeight="1">
      <c r="A168" s="150"/>
      <c r="B168" s="153"/>
      <c r="C168" s="154"/>
      <c r="D168" s="153"/>
      <c r="E168" s="155"/>
      <c r="F168" s="153"/>
      <c r="G168" s="97"/>
      <c r="H168" s="111"/>
      <c r="I168" s="111"/>
      <c r="J168" s="13">
        <v>2735</v>
      </c>
    </row>
    <row r="169" spans="1:10" ht="18.75" customHeight="1">
      <c r="A169" s="104">
        <v>81</v>
      </c>
      <c r="B169" s="91" t="s">
        <v>62</v>
      </c>
      <c r="C169" s="152" t="s">
        <v>63</v>
      </c>
      <c r="D169" s="93">
        <v>2240</v>
      </c>
      <c r="E169" s="95">
        <f>H170+J170</f>
        <v>1000</v>
      </c>
      <c r="F169" s="93" t="s">
        <v>12</v>
      </c>
      <c r="G169" s="93" t="s">
        <v>185</v>
      </c>
      <c r="H169" s="80" t="s">
        <v>13</v>
      </c>
      <c r="I169" s="81"/>
      <c r="J169" s="30" t="s">
        <v>88</v>
      </c>
    </row>
    <row r="170" spans="1:10" ht="48.75" customHeight="1">
      <c r="A170" s="150"/>
      <c r="B170" s="106"/>
      <c r="C170" s="145"/>
      <c r="D170" s="106"/>
      <c r="E170" s="114"/>
      <c r="F170" s="106"/>
      <c r="G170" s="107"/>
      <c r="H170" s="87">
        <v>1000</v>
      </c>
      <c r="I170" s="88"/>
      <c r="J170" s="13"/>
    </row>
    <row r="171" spans="1:10" ht="22.5" customHeight="1">
      <c r="A171" s="104">
        <v>82</v>
      </c>
      <c r="B171" s="97" t="s">
        <v>228</v>
      </c>
      <c r="C171" s="151" t="s">
        <v>64</v>
      </c>
      <c r="D171" s="97">
        <v>2240</v>
      </c>
      <c r="E171" s="130">
        <f>H172</f>
        <v>24000</v>
      </c>
      <c r="F171" s="93" t="s">
        <v>12</v>
      </c>
      <c r="G171" s="93" t="s">
        <v>185</v>
      </c>
      <c r="H171" s="80" t="s">
        <v>13</v>
      </c>
      <c r="I171" s="81"/>
      <c r="J171" s="30" t="s">
        <v>88</v>
      </c>
    </row>
    <row r="172" spans="1:10" ht="56.25" customHeight="1">
      <c r="A172" s="150"/>
      <c r="B172" s="97"/>
      <c r="C172" s="151"/>
      <c r="D172" s="97"/>
      <c r="E172" s="130"/>
      <c r="F172" s="106"/>
      <c r="G172" s="107"/>
      <c r="H172" s="130">
        <f>2000+10000+12000</f>
        <v>24000</v>
      </c>
      <c r="I172" s="131"/>
      <c r="J172" s="13"/>
    </row>
    <row r="173" spans="1:10" ht="15.75" customHeight="1">
      <c r="A173" s="104">
        <v>83</v>
      </c>
      <c r="B173" s="97" t="s">
        <v>208</v>
      </c>
      <c r="C173" s="133" t="s">
        <v>249</v>
      </c>
      <c r="D173" s="97">
        <v>2240</v>
      </c>
      <c r="E173" s="130">
        <f>H174</f>
        <v>37000</v>
      </c>
      <c r="F173" s="93" t="s">
        <v>12</v>
      </c>
      <c r="G173" s="93" t="s">
        <v>185</v>
      </c>
      <c r="H173" s="80" t="s">
        <v>13</v>
      </c>
      <c r="I173" s="81"/>
      <c r="J173" s="30" t="s">
        <v>88</v>
      </c>
    </row>
    <row r="174" spans="1:10" ht="81" customHeight="1">
      <c r="A174" s="150"/>
      <c r="B174" s="97"/>
      <c r="C174" s="133"/>
      <c r="D174" s="97"/>
      <c r="E174" s="130"/>
      <c r="F174" s="106"/>
      <c r="G174" s="107"/>
      <c r="H174" s="130">
        <f>25000+12000</f>
        <v>37000</v>
      </c>
      <c r="I174" s="131"/>
      <c r="J174" s="13"/>
    </row>
    <row r="175" spans="1:10" ht="15.75" customHeight="1">
      <c r="A175" s="104">
        <v>84</v>
      </c>
      <c r="B175" s="97" t="s">
        <v>209</v>
      </c>
      <c r="C175" s="133" t="s">
        <v>71</v>
      </c>
      <c r="D175" s="97">
        <v>2240</v>
      </c>
      <c r="E175" s="130">
        <f>H176</f>
        <v>4000</v>
      </c>
      <c r="F175" s="93" t="s">
        <v>12</v>
      </c>
      <c r="G175" s="93" t="s">
        <v>185</v>
      </c>
      <c r="H175" s="80" t="s">
        <v>13</v>
      </c>
      <c r="I175" s="81"/>
      <c r="J175" s="30" t="s">
        <v>88</v>
      </c>
    </row>
    <row r="176" spans="1:10" ht="48.75" customHeight="1">
      <c r="A176" s="150"/>
      <c r="B176" s="97"/>
      <c r="C176" s="133"/>
      <c r="D176" s="97"/>
      <c r="E176" s="130"/>
      <c r="F176" s="106"/>
      <c r="G176" s="107"/>
      <c r="H176" s="111">
        <v>4000</v>
      </c>
      <c r="I176" s="87"/>
      <c r="J176" s="13"/>
    </row>
    <row r="177" spans="1:10" ht="21" customHeight="1">
      <c r="A177" s="104">
        <v>85</v>
      </c>
      <c r="B177" s="93" t="s">
        <v>97</v>
      </c>
      <c r="C177" s="135" t="s">
        <v>250</v>
      </c>
      <c r="D177" s="93">
        <v>2240</v>
      </c>
      <c r="E177" s="95">
        <f>14000+30001</f>
        <v>44001</v>
      </c>
      <c r="F177" s="93" t="s">
        <v>12</v>
      </c>
      <c r="G177" s="93" t="s">
        <v>185</v>
      </c>
      <c r="H177" s="97" t="s">
        <v>13</v>
      </c>
      <c r="I177" s="98"/>
      <c r="J177" s="30" t="s">
        <v>88</v>
      </c>
    </row>
    <row r="178" spans="1:10" ht="43.5" customHeight="1">
      <c r="A178" s="150"/>
      <c r="B178" s="106"/>
      <c r="C178" s="145"/>
      <c r="D178" s="106"/>
      <c r="E178" s="114"/>
      <c r="F178" s="106"/>
      <c r="G178" s="107"/>
      <c r="H178" s="111">
        <v>44001</v>
      </c>
      <c r="I178" s="87"/>
      <c r="J178" s="13"/>
    </row>
    <row r="179" spans="1:10" ht="21" customHeight="1">
      <c r="A179" s="104">
        <v>86</v>
      </c>
      <c r="B179" s="93" t="s">
        <v>196</v>
      </c>
      <c r="C179" s="135" t="s">
        <v>195</v>
      </c>
      <c r="D179" s="93">
        <v>2240</v>
      </c>
      <c r="E179" s="95">
        <f>H180+J180</f>
        <v>15000</v>
      </c>
      <c r="F179" s="93" t="s">
        <v>12</v>
      </c>
      <c r="G179" s="93" t="s">
        <v>185</v>
      </c>
      <c r="H179" s="97" t="s">
        <v>13</v>
      </c>
      <c r="I179" s="98"/>
      <c r="J179" s="30" t="s">
        <v>88</v>
      </c>
    </row>
    <row r="180" spans="1:10" ht="64.5" customHeight="1">
      <c r="A180" s="150"/>
      <c r="B180" s="106"/>
      <c r="C180" s="145"/>
      <c r="D180" s="106"/>
      <c r="E180" s="114"/>
      <c r="F180" s="106"/>
      <c r="G180" s="107"/>
      <c r="H180" s="111">
        <v>15000</v>
      </c>
      <c r="I180" s="87"/>
      <c r="J180" s="13"/>
    </row>
    <row r="181" spans="1:10" ht="1.5" customHeight="1" hidden="1">
      <c r="A181" s="37">
        <v>85</v>
      </c>
      <c r="B181" s="93" t="s">
        <v>124</v>
      </c>
      <c r="C181" s="135" t="s">
        <v>125</v>
      </c>
      <c r="D181" s="93">
        <v>2240</v>
      </c>
      <c r="E181" s="95">
        <f>H182</f>
        <v>0</v>
      </c>
      <c r="F181" s="93" t="s">
        <v>12</v>
      </c>
      <c r="G181" s="93" t="s">
        <v>185</v>
      </c>
      <c r="H181" s="80" t="s">
        <v>13</v>
      </c>
      <c r="I181" s="81"/>
      <c r="J181" s="30" t="s">
        <v>88</v>
      </c>
    </row>
    <row r="182" spans="1:10" ht="42.75" customHeight="1" hidden="1">
      <c r="A182" s="38"/>
      <c r="B182" s="106"/>
      <c r="C182" s="145"/>
      <c r="D182" s="106"/>
      <c r="E182" s="114"/>
      <c r="F182" s="106"/>
      <c r="G182" s="107"/>
      <c r="H182" s="111">
        <v>0</v>
      </c>
      <c r="I182" s="87"/>
      <c r="J182" s="13"/>
    </row>
    <row r="183" spans="1:10" ht="21" customHeight="1" hidden="1">
      <c r="A183" s="37">
        <v>65</v>
      </c>
      <c r="B183" s="93" t="s">
        <v>126</v>
      </c>
      <c r="C183" s="135" t="s">
        <v>127</v>
      </c>
      <c r="D183" s="93">
        <v>2240</v>
      </c>
      <c r="E183" s="95">
        <f>H184</f>
        <v>0</v>
      </c>
      <c r="F183" s="93" t="s">
        <v>12</v>
      </c>
      <c r="G183" s="93" t="s">
        <v>185</v>
      </c>
      <c r="H183" s="97" t="s">
        <v>13</v>
      </c>
      <c r="I183" s="98"/>
      <c r="J183" s="30" t="s">
        <v>88</v>
      </c>
    </row>
    <row r="184" spans="1:10" ht="42.75" customHeight="1" hidden="1">
      <c r="A184" s="38"/>
      <c r="B184" s="106"/>
      <c r="C184" s="145"/>
      <c r="D184" s="106"/>
      <c r="E184" s="114"/>
      <c r="F184" s="106"/>
      <c r="G184" s="107"/>
      <c r="H184" s="111"/>
      <c r="I184" s="87"/>
      <c r="J184" s="12"/>
    </row>
    <row r="185" spans="1:10" ht="16.5" customHeight="1" hidden="1">
      <c r="A185" s="37">
        <v>66</v>
      </c>
      <c r="B185" s="93" t="s">
        <v>134</v>
      </c>
      <c r="C185" s="135" t="s">
        <v>135</v>
      </c>
      <c r="D185" s="93">
        <v>2240</v>
      </c>
      <c r="E185" s="95">
        <f>H186</f>
        <v>0</v>
      </c>
      <c r="F185" s="93" t="s">
        <v>12</v>
      </c>
      <c r="G185" s="93" t="s">
        <v>185</v>
      </c>
      <c r="H185" s="80" t="s">
        <v>13</v>
      </c>
      <c r="I185" s="81"/>
      <c r="J185" s="30" t="s">
        <v>88</v>
      </c>
    </row>
    <row r="186" spans="1:10" ht="46.5" customHeight="1" hidden="1">
      <c r="A186" s="38"/>
      <c r="B186" s="107"/>
      <c r="C186" s="145"/>
      <c r="D186" s="107"/>
      <c r="E186" s="108"/>
      <c r="F186" s="106"/>
      <c r="G186" s="107"/>
      <c r="H186" s="111">
        <v>0</v>
      </c>
      <c r="I186" s="87"/>
      <c r="J186" s="13"/>
    </row>
    <row r="187" spans="1:10" ht="15" customHeight="1">
      <c r="A187" s="104">
        <v>87</v>
      </c>
      <c r="B187" s="93" t="s">
        <v>198</v>
      </c>
      <c r="C187" s="135" t="s">
        <v>197</v>
      </c>
      <c r="D187" s="93">
        <v>2240</v>
      </c>
      <c r="E187" s="95">
        <f>H188+J188</f>
        <v>15000</v>
      </c>
      <c r="F187" s="93" t="s">
        <v>12</v>
      </c>
      <c r="G187" s="93" t="s">
        <v>185</v>
      </c>
      <c r="H187" s="97" t="s">
        <v>13</v>
      </c>
      <c r="I187" s="98"/>
      <c r="J187" s="30" t="s">
        <v>88</v>
      </c>
    </row>
    <row r="188" spans="1:10" ht="60.75" customHeight="1">
      <c r="A188" s="150"/>
      <c r="B188" s="106"/>
      <c r="C188" s="145"/>
      <c r="D188" s="106"/>
      <c r="E188" s="114"/>
      <c r="F188" s="106"/>
      <c r="G188" s="107"/>
      <c r="H188" s="111">
        <v>15000</v>
      </c>
      <c r="I188" s="87"/>
      <c r="J188" s="13"/>
    </row>
    <row r="189" spans="1:10" ht="15.75" customHeight="1">
      <c r="A189" s="104">
        <v>88</v>
      </c>
      <c r="B189" s="93" t="s">
        <v>200</v>
      </c>
      <c r="C189" s="135" t="s">
        <v>199</v>
      </c>
      <c r="D189" s="93">
        <v>2240</v>
      </c>
      <c r="E189" s="95">
        <f>H190+J190</f>
        <v>40110</v>
      </c>
      <c r="F189" s="93" t="s">
        <v>12</v>
      </c>
      <c r="G189" s="93" t="s">
        <v>185</v>
      </c>
      <c r="H189" s="97" t="s">
        <v>13</v>
      </c>
      <c r="I189" s="98"/>
      <c r="J189" s="30" t="s">
        <v>88</v>
      </c>
    </row>
    <row r="190" spans="1:10" ht="56.25" customHeight="1">
      <c r="A190" s="150"/>
      <c r="B190" s="106"/>
      <c r="C190" s="145"/>
      <c r="D190" s="106"/>
      <c r="E190" s="114"/>
      <c r="F190" s="106"/>
      <c r="G190" s="107"/>
      <c r="H190" s="111">
        <f>25500+14610</f>
        <v>40110</v>
      </c>
      <c r="I190" s="87"/>
      <c r="J190" s="13"/>
    </row>
    <row r="191" spans="1:10" ht="15.75" customHeight="1">
      <c r="A191" s="104">
        <v>89</v>
      </c>
      <c r="B191" s="93" t="s">
        <v>202</v>
      </c>
      <c r="C191" s="135" t="s">
        <v>201</v>
      </c>
      <c r="D191" s="93">
        <v>2240</v>
      </c>
      <c r="E191" s="95">
        <f>H192+J192</f>
        <v>9000</v>
      </c>
      <c r="F191" s="93" t="s">
        <v>12</v>
      </c>
      <c r="G191" s="93" t="s">
        <v>185</v>
      </c>
      <c r="H191" s="97" t="s">
        <v>13</v>
      </c>
      <c r="I191" s="98"/>
      <c r="J191" s="30" t="s">
        <v>88</v>
      </c>
    </row>
    <row r="192" spans="1:10" ht="52.5" customHeight="1">
      <c r="A192" s="144"/>
      <c r="B192" s="106"/>
      <c r="C192" s="145"/>
      <c r="D192" s="106"/>
      <c r="E192" s="114"/>
      <c r="F192" s="106"/>
      <c r="G192" s="107"/>
      <c r="H192" s="111">
        <v>9000</v>
      </c>
      <c r="I192" s="87"/>
      <c r="J192" s="13"/>
    </row>
    <row r="193" spans="1:10" ht="16.5" customHeight="1">
      <c r="A193" s="146">
        <v>90</v>
      </c>
      <c r="B193" s="93" t="s">
        <v>296</v>
      </c>
      <c r="C193" s="147" t="s">
        <v>297</v>
      </c>
      <c r="D193" s="93">
        <v>2240</v>
      </c>
      <c r="E193" s="148">
        <v>20000</v>
      </c>
      <c r="F193" s="93" t="s">
        <v>12</v>
      </c>
      <c r="G193" s="93" t="s">
        <v>185</v>
      </c>
      <c r="H193" s="97" t="s">
        <v>13</v>
      </c>
      <c r="I193" s="98"/>
      <c r="J193" s="62" t="s">
        <v>88</v>
      </c>
    </row>
    <row r="194" spans="1:10" s="64" customFormat="1" ht="30.75" customHeight="1">
      <c r="A194" s="144"/>
      <c r="B194" s="107"/>
      <c r="C194" s="110"/>
      <c r="D194" s="106"/>
      <c r="E194" s="149"/>
      <c r="F194" s="106"/>
      <c r="G194" s="107"/>
      <c r="H194" s="61">
        <v>20000</v>
      </c>
      <c r="I194" s="61"/>
      <c r="J194" s="13"/>
    </row>
    <row r="195" spans="1:10" s="64" customFormat="1" ht="15" customHeight="1">
      <c r="A195" s="146">
        <v>91</v>
      </c>
      <c r="B195" s="93" t="s">
        <v>298</v>
      </c>
      <c r="C195" s="147" t="s">
        <v>301</v>
      </c>
      <c r="D195" s="93">
        <v>2240</v>
      </c>
      <c r="E195" s="148">
        <v>30000</v>
      </c>
      <c r="F195" s="93" t="s">
        <v>12</v>
      </c>
      <c r="G195" s="93" t="s">
        <v>185</v>
      </c>
      <c r="H195" s="97" t="s">
        <v>13</v>
      </c>
      <c r="I195" s="98"/>
      <c r="J195" s="62" t="s">
        <v>88</v>
      </c>
    </row>
    <row r="196" spans="1:10" s="64" customFormat="1" ht="33.75" customHeight="1">
      <c r="A196" s="144"/>
      <c r="B196" s="107"/>
      <c r="C196" s="110"/>
      <c r="D196" s="106"/>
      <c r="E196" s="149"/>
      <c r="F196" s="106"/>
      <c r="G196" s="107"/>
      <c r="H196" s="61">
        <v>30000</v>
      </c>
      <c r="I196" s="61"/>
      <c r="J196" s="13"/>
    </row>
    <row r="197" spans="1:10" s="64" customFormat="1" ht="17.25" customHeight="1">
      <c r="A197" s="146">
        <v>92</v>
      </c>
      <c r="B197" s="93" t="s">
        <v>299</v>
      </c>
      <c r="C197" s="147" t="s">
        <v>302</v>
      </c>
      <c r="D197" s="93">
        <v>2240</v>
      </c>
      <c r="E197" s="148">
        <v>12000</v>
      </c>
      <c r="F197" s="93" t="s">
        <v>12</v>
      </c>
      <c r="G197" s="93" t="s">
        <v>185</v>
      </c>
      <c r="H197" s="97" t="s">
        <v>13</v>
      </c>
      <c r="I197" s="98"/>
      <c r="J197" s="62" t="s">
        <v>88</v>
      </c>
    </row>
    <row r="198" spans="1:10" s="64" customFormat="1" ht="30" customHeight="1">
      <c r="A198" s="144"/>
      <c r="B198" s="107"/>
      <c r="C198" s="110"/>
      <c r="D198" s="106"/>
      <c r="E198" s="149"/>
      <c r="F198" s="106"/>
      <c r="G198" s="107"/>
      <c r="H198" s="61">
        <v>12000</v>
      </c>
      <c r="I198" s="61"/>
      <c r="J198" s="13"/>
    </row>
    <row r="199" spans="1:10" s="64" customFormat="1" ht="23.25" customHeight="1">
      <c r="A199" s="146">
        <v>93</v>
      </c>
      <c r="B199" s="93" t="s">
        <v>300</v>
      </c>
      <c r="C199" s="147" t="s">
        <v>303</v>
      </c>
      <c r="D199" s="93">
        <v>2240</v>
      </c>
      <c r="E199" s="148">
        <v>49999</v>
      </c>
      <c r="F199" s="93" t="s">
        <v>12</v>
      </c>
      <c r="G199" s="93" t="s">
        <v>185</v>
      </c>
      <c r="H199" s="97" t="s">
        <v>13</v>
      </c>
      <c r="I199" s="98"/>
      <c r="J199" s="62" t="s">
        <v>88</v>
      </c>
    </row>
    <row r="200" spans="1:10" s="64" customFormat="1" ht="22.5" customHeight="1">
      <c r="A200" s="144"/>
      <c r="B200" s="107"/>
      <c r="C200" s="110"/>
      <c r="D200" s="106"/>
      <c r="E200" s="149"/>
      <c r="F200" s="106"/>
      <c r="G200" s="107"/>
      <c r="H200" s="61">
        <v>49999</v>
      </c>
      <c r="I200" s="61"/>
      <c r="J200" s="13"/>
    </row>
    <row r="201" spans="1:11" ht="14.25" customHeight="1">
      <c r="A201" s="104"/>
      <c r="B201" s="142" t="s">
        <v>38</v>
      </c>
      <c r="C201" s="91" t="s">
        <v>39</v>
      </c>
      <c r="D201" s="91">
        <v>2240</v>
      </c>
      <c r="E201" s="123">
        <f>E113+E115+E117+E119+E121+E123+E125+E127+E129+E131+E135+E139+E141+E143+E145+E147+E149+E151+E153+E155+E157+E173+E175+E183+E177+E179+E181+E185+E133+E137+E159+E161+E163+E169+E171+E187+E189+E191+E165+E167+E193+E195+E197+E199</f>
        <v>1061357</v>
      </c>
      <c r="F201" s="91" t="s">
        <v>39</v>
      </c>
      <c r="G201" s="143" t="s">
        <v>39</v>
      </c>
      <c r="H201" s="138" t="s">
        <v>13</v>
      </c>
      <c r="I201" s="139"/>
      <c r="J201" s="63" t="s">
        <v>88</v>
      </c>
      <c r="K201" s="19">
        <f>496775+517250+17100</f>
        <v>1031125</v>
      </c>
    </row>
    <row r="202" spans="1:10" ht="15" customHeight="1">
      <c r="A202" s="141"/>
      <c r="B202" s="126"/>
      <c r="C202" s="126"/>
      <c r="D202" s="126"/>
      <c r="E202" s="124"/>
      <c r="F202" s="126"/>
      <c r="G202" s="122"/>
      <c r="H202" s="140">
        <f>H114+H116+H118+H120+H122+H124+H126+H128+H130+H132+H136+H140+H142+H144+H146+H148+H150+H152+H154+H156+H158+H174+H176+H184+H178+H180+H182+H186+H134+H138+H160+H162+H164+H170+H172+H188+H190+H192+H194+H196+H198+H200</f>
        <v>1044257</v>
      </c>
      <c r="I202" s="129"/>
      <c r="J202" s="28">
        <f>J114+J116+J118+J120+J122+J124+J126+J128+J130+J132+J136+J140+J142+J144+J146+J148+J150+J152+J154+J156+J158+J174+J176+J184+J178+J180+J182+J186+J134+J138+J160+J162+J164+J170+J188+J190+J192+J166+J168</f>
        <v>17100</v>
      </c>
    </row>
    <row r="203" spans="1:10" ht="12" customHeight="1">
      <c r="A203" s="104">
        <v>94</v>
      </c>
      <c r="B203" s="91" t="s">
        <v>72</v>
      </c>
      <c r="C203" s="135" t="s">
        <v>245</v>
      </c>
      <c r="D203" s="93">
        <v>2250</v>
      </c>
      <c r="E203" s="95">
        <f>H204+J204</f>
        <v>35060</v>
      </c>
      <c r="F203" s="93" t="s">
        <v>15</v>
      </c>
      <c r="G203" s="91"/>
      <c r="H203" s="97" t="s">
        <v>56</v>
      </c>
      <c r="I203" s="98"/>
      <c r="J203" s="23" t="s">
        <v>88</v>
      </c>
    </row>
    <row r="204" spans="1:11" ht="40.5" customHeight="1">
      <c r="A204" s="134"/>
      <c r="B204" s="122"/>
      <c r="C204" s="136"/>
      <c r="D204" s="122"/>
      <c r="E204" s="137"/>
      <c r="F204" s="122"/>
      <c r="G204" s="92"/>
      <c r="H204" s="111">
        <v>34810</v>
      </c>
      <c r="I204" s="87"/>
      <c r="J204" s="13">
        <v>250</v>
      </c>
      <c r="K204" s="36">
        <f>H204+J204</f>
        <v>35060</v>
      </c>
    </row>
    <row r="205" spans="1:10" ht="12" customHeight="1">
      <c r="A205" s="29"/>
      <c r="B205" s="25" t="s">
        <v>73</v>
      </c>
      <c r="C205" s="25" t="s">
        <v>39</v>
      </c>
      <c r="D205" s="22">
        <v>2250</v>
      </c>
      <c r="E205" s="48">
        <f>E203</f>
        <v>35060</v>
      </c>
      <c r="F205" s="22" t="s">
        <v>39</v>
      </c>
      <c r="G205" s="22" t="s">
        <v>39</v>
      </c>
      <c r="H205" s="97" t="s">
        <v>39</v>
      </c>
      <c r="I205" s="98"/>
      <c r="J205" s="12" t="s">
        <v>39</v>
      </c>
    </row>
    <row r="206" spans="1:10" ht="12" customHeight="1">
      <c r="A206" s="104">
        <v>95</v>
      </c>
      <c r="B206" s="91" t="s">
        <v>74</v>
      </c>
      <c r="C206" s="135" t="s">
        <v>246</v>
      </c>
      <c r="D206" s="93">
        <v>2272</v>
      </c>
      <c r="E206" s="95">
        <f>H207+J207</f>
        <v>25032</v>
      </c>
      <c r="F206" s="93" t="s">
        <v>12</v>
      </c>
      <c r="G206" s="93" t="s">
        <v>185</v>
      </c>
      <c r="H206" s="97" t="s">
        <v>13</v>
      </c>
      <c r="I206" s="98"/>
      <c r="J206" s="23" t="s">
        <v>88</v>
      </c>
    </row>
    <row r="207" spans="1:10" ht="51.75" customHeight="1">
      <c r="A207" s="134"/>
      <c r="B207" s="122"/>
      <c r="C207" s="136"/>
      <c r="D207" s="122"/>
      <c r="E207" s="137"/>
      <c r="F207" s="106"/>
      <c r="G207" s="107"/>
      <c r="H207" s="111">
        <v>7905</v>
      </c>
      <c r="I207" s="87"/>
      <c r="J207" s="13">
        <f>7127+10000</f>
        <v>17127</v>
      </c>
    </row>
    <row r="208" spans="1:10" ht="11.25" customHeight="1" hidden="1">
      <c r="A208" s="104">
        <v>70</v>
      </c>
      <c r="B208" s="91" t="s">
        <v>75</v>
      </c>
      <c r="C208" s="135" t="s">
        <v>76</v>
      </c>
      <c r="D208" s="93">
        <v>2273</v>
      </c>
      <c r="E208" s="95">
        <f>H209+J209</f>
        <v>0</v>
      </c>
      <c r="F208" s="93" t="s">
        <v>12</v>
      </c>
      <c r="G208" s="93" t="s">
        <v>185</v>
      </c>
      <c r="H208" s="97" t="s">
        <v>13</v>
      </c>
      <c r="I208" s="98"/>
      <c r="J208" s="23" t="s">
        <v>88</v>
      </c>
    </row>
    <row r="209" spans="1:10" ht="57" customHeight="1" hidden="1">
      <c r="A209" s="134"/>
      <c r="B209" s="122"/>
      <c r="C209" s="136"/>
      <c r="D209" s="122"/>
      <c r="E209" s="137"/>
      <c r="F209" s="106"/>
      <c r="G209" s="107"/>
      <c r="H209" s="111"/>
      <c r="I209" s="87"/>
      <c r="J209" s="13">
        <v>0</v>
      </c>
    </row>
    <row r="210" spans="1:10" ht="16.5" customHeight="1">
      <c r="A210" s="104">
        <v>96</v>
      </c>
      <c r="B210" s="117" t="s">
        <v>77</v>
      </c>
      <c r="C210" s="133" t="s">
        <v>247</v>
      </c>
      <c r="D210" s="97">
        <v>2275</v>
      </c>
      <c r="E210" s="130">
        <f>H211+J211</f>
        <v>2320</v>
      </c>
      <c r="F210" s="93" t="s">
        <v>12</v>
      </c>
      <c r="G210" s="93" t="s">
        <v>185</v>
      </c>
      <c r="H210" s="80" t="s">
        <v>13</v>
      </c>
      <c r="I210" s="81"/>
      <c r="J210" s="23" t="s">
        <v>88</v>
      </c>
    </row>
    <row r="211" spans="1:10" ht="49.5" customHeight="1">
      <c r="A211" s="132"/>
      <c r="B211" s="117"/>
      <c r="C211" s="133"/>
      <c r="D211" s="97"/>
      <c r="E211" s="130"/>
      <c r="F211" s="106"/>
      <c r="G211" s="107"/>
      <c r="H211" s="111">
        <v>2320</v>
      </c>
      <c r="I211" s="87"/>
      <c r="J211" s="13">
        <v>0</v>
      </c>
    </row>
    <row r="212" spans="1:10" ht="15" customHeight="1">
      <c r="A212" s="104">
        <v>97</v>
      </c>
      <c r="B212" s="117" t="s">
        <v>78</v>
      </c>
      <c r="C212" s="133" t="s">
        <v>79</v>
      </c>
      <c r="D212" s="97">
        <v>2282</v>
      </c>
      <c r="E212" s="130">
        <f>H213+J213</f>
        <v>40030</v>
      </c>
      <c r="F212" s="93" t="s">
        <v>12</v>
      </c>
      <c r="G212" s="93" t="s">
        <v>185</v>
      </c>
      <c r="H212" s="80" t="s">
        <v>13</v>
      </c>
      <c r="I212" s="81"/>
      <c r="J212" s="23" t="s">
        <v>88</v>
      </c>
    </row>
    <row r="213" spans="1:10" ht="48.75" customHeight="1">
      <c r="A213" s="132"/>
      <c r="B213" s="117"/>
      <c r="C213" s="133"/>
      <c r="D213" s="97"/>
      <c r="E213" s="130"/>
      <c r="F213" s="106"/>
      <c r="G213" s="107"/>
      <c r="H213" s="130">
        <v>40030</v>
      </c>
      <c r="I213" s="131"/>
      <c r="J213" s="13">
        <v>0</v>
      </c>
    </row>
    <row r="214" spans="1:10" ht="15" customHeight="1">
      <c r="A214" s="104">
        <v>98</v>
      </c>
      <c r="B214" s="117" t="s">
        <v>80</v>
      </c>
      <c r="C214" s="133" t="s">
        <v>81</v>
      </c>
      <c r="D214" s="97">
        <v>2800</v>
      </c>
      <c r="E214" s="130">
        <f>H215+J215</f>
        <v>6050</v>
      </c>
      <c r="F214" s="97" t="s">
        <v>15</v>
      </c>
      <c r="G214" s="93" t="s">
        <v>185</v>
      </c>
      <c r="H214" s="80" t="s">
        <v>13</v>
      </c>
      <c r="I214" s="81"/>
      <c r="J214" s="23" t="s">
        <v>88</v>
      </c>
    </row>
    <row r="215" spans="1:11" ht="23.25" customHeight="1">
      <c r="A215" s="132"/>
      <c r="B215" s="117"/>
      <c r="C215" s="133"/>
      <c r="D215" s="97"/>
      <c r="E215" s="130"/>
      <c r="F215" s="97"/>
      <c r="G215" s="107"/>
      <c r="H215" s="111">
        <v>6000</v>
      </c>
      <c r="I215" s="87"/>
      <c r="J215" s="13">
        <v>50</v>
      </c>
      <c r="K215" s="36">
        <f>H215+J215</f>
        <v>6050</v>
      </c>
    </row>
    <row r="216" spans="1:11" ht="108" customHeight="1">
      <c r="A216" s="46">
        <v>99</v>
      </c>
      <c r="B216" s="47" t="s">
        <v>252</v>
      </c>
      <c r="C216" s="49" t="s">
        <v>253</v>
      </c>
      <c r="D216" s="43">
        <v>2271</v>
      </c>
      <c r="E216" s="48">
        <v>546140</v>
      </c>
      <c r="F216" s="43" t="s">
        <v>254</v>
      </c>
      <c r="G216" s="44" t="s">
        <v>255</v>
      </c>
      <c r="H216" s="51" t="s">
        <v>304</v>
      </c>
      <c r="I216" s="41"/>
      <c r="J216" s="65" t="s">
        <v>256</v>
      </c>
      <c r="K216" s="51"/>
    </row>
    <row r="217" spans="1:11" ht="144" customHeight="1">
      <c r="A217" s="46">
        <v>100</v>
      </c>
      <c r="B217" s="47" t="s">
        <v>257</v>
      </c>
      <c r="C217" s="49" t="s">
        <v>258</v>
      </c>
      <c r="D217" s="43">
        <v>2273</v>
      </c>
      <c r="E217" s="48">
        <v>230624</v>
      </c>
      <c r="F217" s="43" t="s">
        <v>254</v>
      </c>
      <c r="G217" s="44" t="s">
        <v>255</v>
      </c>
      <c r="H217" s="50" t="s">
        <v>305</v>
      </c>
      <c r="I217" s="41"/>
      <c r="J217" s="65" t="s">
        <v>259</v>
      </c>
      <c r="K217" s="50"/>
    </row>
    <row r="218" spans="1:10" ht="20.25" customHeight="1">
      <c r="A218" s="27"/>
      <c r="B218" s="25" t="s">
        <v>73</v>
      </c>
      <c r="C218" s="25" t="s">
        <v>39</v>
      </c>
      <c r="D218" s="22" t="s">
        <v>39</v>
      </c>
      <c r="E218" s="48">
        <f>E206+E210+E212+E214+E216+E217</f>
        <v>850196</v>
      </c>
      <c r="F218" s="22"/>
      <c r="G218" s="22"/>
      <c r="H218" s="87">
        <f>H207+H211+H213+H215+193360+88413</f>
        <v>338028</v>
      </c>
      <c r="I218" s="103"/>
      <c r="J218" s="45">
        <f>J207+J211+J213+J215+198780+154000+84570+57641</f>
        <v>512168</v>
      </c>
    </row>
    <row r="219" spans="1:10" ht="0.75" customHeight="1">
      <c r="A219" s="104">
        <v>100</v>
      </c>
      <c r="B219" s="91" t="s">
        <v>98</v>
      </c>
      <c r="C219" s="91" t="s">
        <v>99</v>
      </c>
      <c r="D219" s="93">
        <v>3110</v>
      </c>
      <c r="E219" s="123">
        <f>H220+H222</f>
        <v>154045</v>
      </c>
      <c r="F219" s="91" t="s">
        <v>100</v>
      </c>
      <c r="G219" s="91" t="s">
        <v>96</v>
      </c>
      <c r="H219" s="128" t="s">
        <v>13</v>
      </c>
      <c r="I219" s="129"/>
      <c r="J219" s="12"/>
    </row>
    <row r="220" spans="1:10" ht="17.25" customHeight="1" hidden="1">
      <c r="A220" s="90"/>
      <c r="B220" s="122"/>
      <c r="C220" s="122"/>
      <c r="D220" s="122"/>
      <c r="E220" s="124"/>
      <c r="F220" s="126"/>
      <c r="G220" s="126"/>
      <c r="H220" s="115"/>
      <c r="I220" s="116"/>
      <c r="J220" s="13"/>
    </row>
    <row r="221" spans="1:10" ht="14.25" customHeight="1" hidden="1">
      <c r="A221" s="90"/>
      <c r="B221" s="122"/>
      <c r="C221" s="122"/>
      <c r="D221" s="122"/>
      <c r="E221" s="124"/>
      <c r="F221" s="126"/>
      <c r="G221" s="126"/>
      <c r="H221" s="117" t="s">
        <v>88</v>
      </c>
      <c r="I221" s="118"/>
      <c r="J221" s="25" t="s">
        <v>88</v>
      </c>
    </row>
    <row r="222" spans="1:10" ht="27.75" customHeight="1" hidden="1">
      <c r="A222" s="105"/>
      <c r="B222" s="106"/>
      <c r="C222" s="106"/>
      <c r="D222" s="106"/>
      <c r="E222" s="125"/>
      <c r="F222" s="127"/>
      <c r="G222" s="127"/>
      <c r="H222" s="116">
        <v>154045</v>
      </c>
      <c r="I222" s="119"/>
      <c r="J222" s="13">
        <v>15186955</v>
      </c>
    </row>
    <row r="223" spans="1:10" ht="3.75" customHeight="1" hidden="1">
      <c r="A223" s="104">
        <v>75</v>
      </c>
      <c r="B223" s="93" t="s">
        <v>101</v>
      </c>
      <c r="C223" s="120" t="s">
        <v>103</v>
      </c>
      <c r="D223" s="93">
        <v>3110</v>
      </c>
      <c r="E223" s="95">
        <f>H224</f>
        <v>0</v>
      </c>
      <c r="F223" s="97" t="s">
        <v>102</v>
      </c>
      <c r="G223" s="97" t="s">
        <v>96</v>
      </c>
      <c r="H223" s="87" t="s">
        <v>92</v>
      </c>
      <c r="I223" s="103"/>
      <c r="J223" s="25" t="s">
        <v>88</v>
      </c>
    </row>
    <row r="224" spans="1:10" ht="163.5" customHeight="1" hidden="1">
      <c r="A224" s="105"/>
      <c r="B224" s="107"/>
      <c r="C224" s="121"/>
      <c r="D224" s="107"/>
      <c r="E224" s="108"/>
      <c r="F224" s="97"/>
      <c r="G224" s="97"/>
      <c r="H224" s="111">
        <v>0</v>
      </c>
      <c r="I224" s="112"/>
      <c r="J224" s="13">
        <f>199000+148386</f>
        <v>347386</v>
      </c>
    </row>
    <row r="225" spans="1:10" ht="15" customHeight="1" hidden="1">
      <c r="A225" s="104"/>
      <c r="B225" s="93" t="s">
        <v>129</v>
      </c>
      <c r="C225" s="93" t="s">
        <v>118</v>
      </c>
      <c r="D225" s="93">
        <v>3110</v>
      </c>
      <c r="E225" s="95">
        <f>H226</f>
        <v>0</v>
      </c>
      <c r="F225" s="93" t="s">
        <v>23</v>
      </c>
      <c r="G225" s="97" t="s">
        <v>119</v>
      </c>
      <c r="H225" s="87" t="s">
        <v>92</v>
      </c>
      <c r="I225" s="103"/>
      <c r="J225" s="25" t="s">
        <v>88</v>
      </c>
    </row>
    <row r="226" spans="1:10" ht="75.75" customHeight="1" hidden="1">
      <c r="A226" s="113"/>
      <c r="B226" s="106"/>
      <c r="C226" s="107"/>
      <c r="D226" s="106"/>
      <c r="E226" s="114"/>
      <c r="F226" s="107"/>
      <c r="G226" s="97"/>
      <c r="H226" s="87"/>
      <c r="I226" s="103"/>
      <c r="J226" s="13">
        <v>148386</v>
      </c>
    </row>
    <row r="227" spans="1:10" ht="14.25" customHeight="1" hidden="1">
      <c r="A227" s="104">
        <v>76</v>
      </c>
      <c r="B227" s="93" t="s">
        <v>104</v>
      </c>
      <c r="C227" s="93" t="s">
        <v>105</v>
      </c>
      <c r="D227" s="93">
        <v>3110</v>
      </c>
      <c r="E227" s="95">
        <f>H228</f>
        <v>0</v>
      </c>
      <c r="F227" s="93" t="s">
        <v>23</v>
      </c>
      <c r="G227" s="97" t="s">
        <v>96</v>
      </c>
      <c r="H227" s="87" t="s">
        <v>92</v>
      </c>
      <c r="I227" s="103"/>
      <c r="J227" s="25" t="s">
        <v>88</v>
      </c>
    </row>
    <row r="228" spans="1:10" ht="37.5" customHeight="1" hidden="1">
      <c r="A228" s="105"/>
      <c r="B228" s="107"/>
      <c r="C228" s="107"/>
      <c r="D228" s="107"/>
      <c r="E228" s="108"/>
      <c r="F228" s="107"/>
      <c r="G228" s="97"/>
      <c r="H228" s="87">
        <v>0</v>
      </c>
      <c r="I228" s="103"/>
      <c r="J228" s="13">
        <v>42999</v>
      </c>
    </row>
    <row r="229" spans="1:10" ht="14.25" customHeight="1" hidden="1">
      <c r="A229" s="104">
        <v>77</v>
      </c>
      <c r="B229" s="91" t="s">
        <v>106</v>
      </c>
      <c r="C229" s="91" t="s">
        <v>114</v>
      </c>
      <c r="D229" s="93">
        <v>3110</v>
      </c>
      <c r="E229" s="95">
        <f>H230</f>
        <v>0</v>
      </c>
      <c r="F229" s="93" t="s">
        <v>12</v>
      </c>
      <c r="G229" s="97" t="s">
        <v>96</v>
      </c>
      <c r="H229" s="87" t="s">
        <v>92</v>
      </c>
      <c r="I229" s="103"/>
      <c r="J229" s="25" t="s">
        <v>88</v>
      </c>
    </row>
    <row r="230" spans="1:10" ht="48" customHeight="1" hidden="1">
      <c r="A230" s="105"/>
      <c r="B230" s="107"/>
      <c r="C230" s="107"/>
      <c r="D230" s="107"/>
      <c r="E230" s="108"/>
      <c r="F230" s="107"/>
      <c r="G230" s="97"/>
      <c r="H230" s="87">
        <v>0</v>
      </c>
      <c r="I230" s="103"/>
      <c r="J230" s="13">
        <v>20000</v>
      </c>
    </row>
    <row r="231" spans="1:10" ht="14.25" customHeight="1" hidden="1">
      <c r="A231" s="104">
        <v>78</v>
      </c>
      <c r="B231" s="91" t="s">
        <v>107</v>
      </c>
      <c r="C231" s="91" t="s">
        <v>117</v>
      </c>
      <c r="D231" s="93">
        <v>3110</v>
      </c>
      <c r="E231" s="95">
        <f>H232</f>
        <v>0</v>
      </c>
      <c r="F231" s="93" t="s">
        <v>12</v>
      </c>
      <c r="G231" s="97" t="s">
        <v>96</v>
      </c>
      <c r="H231" s="87" t="s">
        <v>92</v>
      </c>
      <c r="I231" s="103"/>
      <c r="J231" s="25" t="s">
        <v>88</v>
      </c>
    </row>
    <row r="232" spans="1:10" ht="55.5" customHeight="1" hidden="1">
      <c r="A232" s="105"/>
      <c r="B232" s="107"/>
      <c r="C232" s="107"/>
      <c r="D232" s="107"/>
      <c r="E232" s="108"/>
      <c r="F232" s="107"/>
      <c r="G232" s="97"/>
      <c r="H232" s="87">
        <v>0</v>
      </c>
      <c r="I232" s="103"/>
      <c r="J232" s="13">
        <v>20000</v>
      </c>
    </row>
    <row r="233" spans="1:10" ht="14.25" customHeight="1" hidden="1">
      <c r="A233" s="104">
        <v>79</v>
      </c>
      <c r="B233" s="91" t="s">
        <v>108</v>
      </c>
      <c r="C233" s="91" t="s">
        <v>113</v>
      </c>
      <c r="D233" s="93">
        <v>3110</v>
      </c>
      <c r="E233" s="95">
        <f>H234</f>
        <v>0</v>
      </c>
      <c r="F233" s="93" t="s">
        <v>12</v>
      </c>
      <c r="G233" s="97" t="s">
        <v>123</v>
      </c>
      <c r="H233" s="87" t="s">
        <v>92</v>
      </c>
      <c r="I233" s="103"/>
      <c r="J233" s="25" t="s">
        <v>88</v>
      </c>
    </row>
    <row r="234" spans="1:10" ht="50.25" customHeight="1" hidden="1">
      <c r="A234" s="105"/>
      <c r="B234" s="107"/>
      <c r="C234" s="107"/>
      <c r="D234" s="107"/>
      <c r="E234" s="108"/>
      <c r="F234" s="107"/>
      <c r="G234" s="97"/>
      <c r="H234" s="87">
        <v>0</v>
      </c>
      <c r="I234" s="103"/>
      <c r="J234" s="13">
        <v>7000</v>
      </c>
    </row>
    <row r="235" spans="1:10" ht="14.25" customHeight="1" hidden="1">
      <c r="A235" s="104">
        <v>80</v>
      </c>
      <c r="B235" s="91" t="s">
        <v>109</v>
      </c>
      <c r="C235" s="91" t="s">
        <v>112</v>
      </c>
      <c r="D235" s="93">
        <v>3110</v>
      </c>
      <c r="E235" s="95">
        <f>H236</f>
        <v>0</v>
      </c>
      <c r="F235" s="93" t="s">
        <v>12</v>
      </c>
      <c r="G235" s="97" t="s">
        <v>96</v>
      </c>
      <c r="H235" s="87" t="s">
        <v>92</v>
      </c>
      <c r="I235" s="103"/>
      <c r="J235" s="25" t="s">
        <v>88</v>
      </c>
    </row>
    <row r="236" spans="1:10" ht="36" customHeight="1" hidden="1">
      <c r="A236" s="105"/>
      <c r="B236" s="107"/>
      <c r="C236" s="107"/>
      <c r="D236" s="107"/>
      <c r="E236" s="108"/>
      <c r="F236" s="107"/>
      <c r="G236" s="97"/>
      <c r="H236" s="87">
        <v>0</v>
      </c>
      <c r="I236" s="103"/>
      <c r="J236" s="13">
        <v>34000</v>
      </c>
    </row>
    <row r="237" spans="1:10" ht="14.25" customHeight="1" hidden="1">
      <c r="A237" s="104">
        <v>81</v>
      </c>
      <c r="B237" s="91" t="s">
        <v>110</v>
      </c>
      <c r="C237" s="91" t="s">
        <v>115</v>
      </c>
      <c r="D237" s="93">
        <v>3110</v>
      </c>
      <c r="E237" s="95">
        <f>H238</f>
        <v>0</v>
      </c>
      <c r="F237" s="93" t="s">
        <v>12</v>
      </c>
      <c r="G237" s="97" t="s">
        <v>96</v>
      </c>
      <c r="H237" s="87" t="s">
        <v>92</v>
      </c>
      <c r="I237" s="103"/>
      <c r="J237" s="25" t="s">
        <v>88</v>
      </c>
    </row>
    <row r="238" spans="1:10" ht="48.75" customHeight="1" hidden="1">
      <c r="A238" s="105"/>
      <c r="B238" s="107"/>
      <c r="C238" s="107"/>
      <c r="D238" s="107"/>
      <c r="E238" s="108"/>
      <c r="F238" s="107"/>
      <c r="G238" s="97"/>
      <c r="H238" s="87">
        <v>0</v>
      </c>
      <c r="I238" s="103"/>
      <c r="J238" s="13">
        <v>7500</v>
      </c>
    </row>
    <row r="239" spans="1:10" ht="14.25" customHeight="1" hidden="1">
      <c r="A239" s="104">
        <v>82</v>
      </c>
      <c r="B239" s="91" t="s">
        <v>111</v>
      </c>
      <c r="C239" s="91" t="s">
        <v>116</v>
      </c>
      <c r="D239" s="93">
        <v>3110</v>
      </c>
      <c r="E239" s="95">
        <f>H240</f>
        <v>0</v>
      </c>
      <c r="F239" s="93" t="s">
        <v>12</v>
      </c>
      <c r="G239" s="97" t="s">
        <v>96</v>
      </c>
      <c r="H239" s="87" t="s">
        <v>92</v>
      </c>
      <c r="I239" s="103"/>
      <c r="J239" s="25" t="s">
        <v>88</v>
      </c>
    </row>
    <row r="240" spans="1:10" ht="51" customHeight="1" hidden="1">
      <c r="A240" s="105"/>
      <c r="B240" s="107"/>
      <c r="C240" s="107"/>
      <c r="D240" s="107"/>
      <c r="E240" s="108"/>
      <c r="F240" s="107"/>
      <c r="G240" s="97"/>
      <c r="H240" s="87">
        <v>0</v>
      </c>
      <c r="I240" s="88"/>
      <c r="J240" s="13">
        <v>11800</v>
      </c>
    </row>
    <row r="241" spans="1:10" ht="15.75" customHeight="1" hidden="1">
      <c r="A241" s="104">
        <v>83</v>
      </c>
      <c r="B241" s="93" t="s">
        <v>130</v>
      </c>
      <c r="C241" s="91" t="s">
        <v>131</v>
      </c>
      <c r="D241" s="93">
        <v>3110</v>
      </c>
      <c r="E241" s="95">
        <f>H242</f>
        <v>5285400</v>
      </c>
      <c r="F241" s="93" t="s">
        <v>100</v>
      </c>
      <c r="G241" s="97" t="s">
        <v>121</v>
      </c>
      <c r="H241" s="87" t="s">
        <v>92</v>
      </c>
      <c r="I241" s="103"/>
      <c r="J241" s="25" t="s">
        <v>88</v>
      </c>
    </row>
    <row r="242" spans="1:10" ht="25.5" customHeight="1" hidden="1">
      <c r="A242" s="105"/>
      <c r="B242" s="106"/>
      <c r="C242" s="107"/>
      <c r="D242" s="107"/>
      <c r="E242" s="108"/>
      <c r="F242" s="107"/>
      <c r="G242" s="97"/>
      <c r="H242" s="87">
        <v>5285400</v>
      </c>
      <c r="I242" s="88"/>
      <c r="J242" s="13">
        <v>0</v>
      </c>
    </row>
    <row r="243" spans="1:10" ht="16.5" customHeight="1" hidden="1">
      <c r="A243" s="104">
        <v>84</v>
      </c>
      <c r="B243" s="93" t="s">
        <v>132</v>
      </c>
      <c r="C243" s="91" t="s">
        <v>133</v>
      </c>
      <c r="D243" s="93">
        <v>3110</v>
      </c>
      <c r="E243" s="95">
        <f>H244</f>
        <v>12059500</v>
      </c>
      <c r="F243" s="93" t="s">
        <v>100</v>
      </c>
      <c r="G243" s="97" t="s">
        <v>121</v>
      </c>
      <c r="H243" s="87" t="s">
        <v>92</v>
      </c>
      <c r="I243" s="103"/>
      <c r="J243" s="25" t="s">
        <v>88</v>
      </c>
    </row>
    <row r="244" spans="1:10" ht="54" customHeight="1" hidden="1">
      <c r="A244" s="105"/>
      <c r="B244" s="106"/>
      <c r="C244" s="107"/>
      <c r="D244" s="107"/>
      <c r="E244" s="108"/>
      <c r="F244" s="107"/>
      <c r="G244" s="97"/>
      <c r="H244" s="87">
        <v>12059500</v>
      </c>
      <c r="I244" s="88"/>
      <c r="J244" s="13">
        <v>0</v>
      </c>
    </row>
    <row r="245" spans="1:10" ht="15.75" customHeight="1" hidden="1">
      <c r="A245" s="104">
        <v>85</v>
      </c>
      <c r="B245" s="93" t="s">
        <v>137</v>
      </c>
      <c r="C245" s="91" t="s">
        <v>138</v>
      </c>
      <c r="D245" s="93">
        <v>3110</v>
      </c>
      <c r="E245" s="95">
        <f>H246</f>
        <v>800</v>
      </c>
      <c r="F245" s="93" t="s">
        <v>12</v>
      </c>
      <c r="G245" s="97" t="s">
        <v>136</v>
      </c>
      <c r="H245" s="87" t="s">
        <v>92</v>
      </c>
      <c r="I245" s="103"/>
      <c r="J245" s="25" t="s">
        <v>88</v>
      </c>
    </row>
    <row r="246" spans="1:10" ht="27" customHeight="1" hidden="1">
      <c r="A246" s="105"/>
      <c r="B246" s="106"/>
      <c r="C246" s="107"/>
      <c r="D246" s="107"/>
      <c r="E246" s="108"/>
      <c r="F246" s="107"/>
      <c r="G246" s="97"/>
      <c r="H246" s="87">
        <v>800</v>
      </c>
      <c r="I246" s="88"/>
      <c r="J246" s="13">
        <v>23070</v>
      </c>
    </row>
    <row r="247" spans="1:10" ht="17.25" customHeight="1" hidden="1">
      <c r="A247" s="104">
        <v>86</v>
      </c>
      <c r="B247" s="93" t="s">
        <v>141</v>
      </c>
      <c r="C247" s="109" t="s">
        <v>139</v>
      </c>
      <c r="D247" s="93">
        <v>3110</v>
      </c>
      <c r="E247" s="95">
        <f>H248</f>
        <v>2810</v>
      </c>
      <c r="F247" s="93" t="s">
        <v>12</v>
      </c>
      <c r="G247" s="97" t="s">
        <v>136</v>
      </c>
      <c r="H247" s="87" t="s">
        <v>92</v>
      </c>
      <c r="I247" s="103"/>
      <c r="J247" s="25" t="s">
        <v>88</v>
      </c>
    </row>
    <row r="248" spans="1:10" ht="46.5" customHeight="1" hidden="1">
      <c r="A248" s="105"/>
      <c r="B248" s="106"/>
      <c r="C248" s="110"/>
      <c r="D248" s="107"/>
      <c r="E248" s="108"/>
      <c r="F248" s="107"/>
      <c r="G248" s="97"/>
      <c r="H248" s="87">
        <v>2810</v>
      </c>
      <c r="I248" s="88"/>
      <c r="J248" s="13">
        <v>19690</v>
      </c>
    </row>
    <row r="249" spans="1:10" ht="15.75" customHeight="1" hidden="1">
      <c r="A249" s="104">
        <v>87</v>
      </c>
      <c r="B249" s="93" t="s">
        <v>142</v>
      </c>
      <c r="C249" s="91" t="s">
        <v>140</v>
      </c>
      <c r="D249" s="93">
        <v>3110</v>
      </c>
      <c r="E249" s="95">
        <f>H250</f>
        <v>0</v>
      </c>
      <c r="F249" s="93" t="s">
        <v>12</v>
      </c>
      <c r="G249" s="97" t="s">
        <v>136</v>
      </c>
      <c r="H249" s="87" t="s">
        <v>92</v>
      </c>
      <c r="I249" s="103"/>
      <c r="J249" s="25" t="s">
        <v>88</v>
      </c>
    </row>
    <row r="250" spans="1:10" ht="49.5" customHeight="1" hidden="1">
      <c r="A250" s="105"/>
      <c r="B250" s="106"/>
      <c r="C250" s="107"/>
      <c r="D250" s="107"/>
      <c r="E250" s="108"/>
      <c r="F250" s="107"/>
      <c r="G250" s="97"/>
      <c r="H250" s="87">
        <v>0</v>
      </c>
      <c r="I250" s="88"/>
      <c r="J250" s="13">
        <v>12945</v>
      </c>
    </row>
    <row r="251" spans="1:10" ht="12.75" customHeight="1" hidden="1">
      <c r="A251" s="89"/>
      <c r="B251" s="91" t="s">
        <v>38</v>
      </c>
      <c r="C251" s="91" t="s">
        <v>39</v>
      </c>
      <c r="D251" s="93" t="s">
        <v>39</v>
      </c>
      <c r="E251" s="95">
        <f>E219+E223+E227+E229+E231+E233+E235+E237+E239+E241+E243+E245+E247+E249</f>
        <v>17502555</v>
      </c>
      <c r="F251" s="93" t="s">
        <v>39</v>
      </c>
      <c r="G251" s="93" t="s">
        <v>39</v>
      </c>
      <c r="H251" s="97" t="s">
        <v>13</v>
      </c>
      <c r="I251" s="98"/>
      <c r="J251" s="22" t="s">
        <v>13</v>
      </c>
    </row>
    <row r="252" spans="1:10" ht="13.5" customHeight="1" hidden="1">
      <c r="A252" s="90"/>
      <c r="B252" s="92"/>
      <c r="C252" s="92"/>
      <c r="D252" s="94"/>
      <c r="E252" s="96"/>
      <c r="F252" s="94"/>
      <c r="G252" s="94"/>
      <c r="H252" s="99">
        <f>H220</f>
        <v>0</v>
      </c>
      <c r="I252" s="100"/>
      <c r="J252" s="42">
        <f>J220</f>
        <v>0</v>
      </c>
    </row>
    <row r="253" spans="1:10" ht="123.75" customHeight="1">
      <c r="A253" s="57">
        <v>101</v>
      </c>
      <c r="B253" s="43" t="s">
        <v>274</v>
      </c>
      <c r="C253" s="43" t="s">
        <v>260</v>
      </c>
      <c r="D253" s="43">
        <v>3110</v>
      </c>
      <c r="E253" s="48">
        <v>1046700</v>
      </c>
      <c r="F253" s="43" t="s">
        <v>100</v>
      </c>
      <c r="G253" s="43" t="s">
        <v>262</v>
      </c>
      <c r="H253" s="43"/>
      <c r="I253" s="43"/>
      <c r="J253" s="43" t="s">
        <v>261</v>
      </c>
    </row>
    <row r="254" spans="1:10" ht="155.25" customHeight="1">
      <c r="A254" s="57">
        <v>102</v>
      </c>
      <c r="B254" s="43" t="s">
        <v>275</v>
      </c>
      <c r="C254" s="43" t="s">
        <v>260</v>
      </c>
      <c r="D254" s="43">
        <v>3110</v>
      </c>
      <c r="E254" s="48">
        <v>1046700</v>
      </c>
      <c r="F254" s="43" t="s">
        <v>100</v>
      </c>
      <c r="G254" s="43" t="s">
        <v>262</v>
      </c>
      <c r="H254" s="43"/>
      <c r="I254" s="43"/>
      <c r="J254" s="43" t="s">
        <v>261</v>
      </c>
    </row>
    <row r="255" spans="1:10" ht="132" customHeight="1">
      <c r="A255" s="57">
        <v>103</v>
      </c>
      <c r="B255" s="60" t="s">
        <v>276</v>
      </c>
      <c r="C255" s="43" t="s">
        <v>260</v>
      </c>
      <c r="D255" s="43">
        <v>3110</v>
      </c>
      <c r="E255" s="48">
        <v>1046700</v>
      </c>
      <c r="F255" s="43" t="s">
        <v>100</v>
      </c>
      <c r="G255" s="43" t="s">
        <v>262</v>
      </c>
      <c r="H255" s="43"/>
      <c r="I255" s="43"/>
      <c r="J255" s="43" t="s">
        <v>261</v>
      </c>
    </row>
    <row r="256" spans="1:10" ht="132" customHeight="1">
      <c r="A256" s="57">
        <v>104</v>
      </c>
      <c r="B256" s="60" t="s">
        <v>277</v>
      </c>
      <c r="C256" s="43" t="s">
        <v>260</v>
      </c>
      <c r="D256" s="43">
        <v>3110</v>
      </c>
      <c r="E256" s="48">
        <v>907900</v>
      </c>
      <c r="F256" s="43" t="s">
        <v>100</v>
      </c>
      <c r="G256" s="43" t="s">
        <v>262</v>
      </c>
      <c r="H256" s="43"/>
      <c r="I256" s="43"/>
      <c r="J256" s="43" t="s">
        <v>263</v>
      </c>
    </row>
    <row r="257" spans="1:10" ht="144.75" customHeight="1">
      <c r="A257" s="57">
        <v>105</v>
      </c>
      <c r="B257" s="60" t="s">
        <v>278</v>
      </c>
      <c r="C257" s="43" t="s">
        <v>260</v>
      </c>
      <c r="D257" s="43">
        <v>3110</v>
      </c>
      <c r="E257" s="48">
        <v>1237400</v>
      </c>
      <c r="F257" s="43" t="s">
        <v>100</v>
      </c>
      <c r="G257" s="43" t="s">
        <v>262</v>
      </c>
      <c r="H257" s="43"/>
      <c r="I257" s="43"/>
      <c r="J257" s="43" t="s">
        <v>264</v>
      </c>
    </row>
    <row r="258" spans="1:10" ht="63" customHeight="1">
      <c r="A258" s="57">
        <v>106</v>
      </c>
      <c r="B258" s="60" t="s">
        <v>279</v>
      </c>
      <c r="C258" s="43" t="s">
        <v>265</v>
      </c>
      <c r="D258" s="43">
        <v>3110</v>
      </c>
      <c r="E258" s="48">
        <v>2106500</v>
      </c>
      <c r="F258" s="43" t="s">
        <v>100</v>
      </c>
      <c r="G258" s="43" t="s">
        <v>262</v>
      </c>
      <c r="H258" s="43"/>
      <c r="I258" s="43"/>
      <c r="J258" s="43" t="s">
        <v>266</v>
      </c>
    </row>
    <row r="259" spans="1:10" ht="66.75" customHeight="1">
      <c r="A259" s="57">
        <v>107</v>
      </c>
      <c r="B259" s="60" t="s">
        <v>279</v>
      </c>
      <c r="C259" s="43" t="s">
        <v>265</v>
      </c>
      <c r="D259" s="43">
        <v>3110</v>
      </c>
      <c r="E259" s="48">
        <v>2106500</v>
      </c>
      <c r="F259" s="43" t="s">
        <v>100</v>
      </c>
      <c r="G259" s="43" t="s">
        <v>262</v>
      </c>
      <c r="H259" s="43"/>
      <c r="I259" s="43"/>
      <c r="J259" s="43" t="s">
        <v>266</v>
      </c>
    </row>
    <row r="260" spans="1:10" ht="168.75" customHeight="1">
      <c r="A260" s="57">
        <v>108</v>
      </c>
      <c r="B260" s="60" t="s">
        <v>280</v>
      </c>
      <c r="C260" s="43" t="s">
        <v>265</v>
      </c>
      <c r="D260" s="43">
        <v>3110</v>
      </c>
      <c r="E260" s="48">
        <v>520700</v>
      </c>
      <c r="F260" s="43" t="s">
        <v>100</v>
      </c>
      <c r="G260" s="43" t="s">
        <v>262</v>
      </c>
      <c r="H260" s="43"/>
      <c r="I260" s="43"/>
      <c r="J260" s="43" t="s">
        <v>267</v>
      </c>
    </row>
    <row r="261" spans="1:10" ht="111" customHeight="1">
      <c r="A261" s="57">
        <v>109</v>
      </c>
      <c r="B261" s="60" t="s">
        <v>281</v>
      </c>
      <c r="C261" s="43" t="s">
        <v>265</v>
      </c>
      <c r="D261" s="43">
        <v>3110</v>
      </c>
      <c r="E261" s="48">
        <v>520700</v>
      </c>
      <c r="F261" s="43" t="s">
        <v>100</v>
      </c>
      <c r="G261" s="43" t="s">
        <v>262</v>
      </c>
      <c r="H261" s="43"/>
      <c r="I261" s="43"/>
      <c r="J261" s="43" t="s">
        <v>267</v>
      </c>
    </row>
    <row r="262" spans="1:10" ht="150.75" customHeight="1">
      <c r="A262" s="57">
        <v>110</v>
      </c>
      <c r="B262" s="60" t="s">
        <v>282</v>
      </c>
      <c r="C262" s="43" t="s">
        <v>265</v>
      </c>
      <c r="D262" s="43">
        <v>3110</v>
      </c>
      <c r="E262" s="48">
        <v>520700</v>
      </c>
      <c r="F262" s="43" t="s">
        <v>100</v>
      </c>
      <c r="G262" s="43" t="s">
        <v>262</v>
      </c>
      <c r="H262" s="43"/>
      <c r="I262" s="43"/>
      <c r="J262" s="43" t="s">
        <v>267</v>
      </c>
    </row>
    <row r="263" spans="1:10" ht="126.75" customHeight="1">
      <c r="A263" s="57">
        <v>111</v>
      </c>
      <c r="B263" s="60" t="s">
        <v>283</v>
      </c>
      <c r="C263" s="43" t="s">
        <v>265</v>
      </c>
      <c r="D263" s="43">
        <v>3110</v>
      </c>
      <c r="E263" s="48">
        <v>520700</v>
      </c>
      <c r="F263" s="43" t="s">
        <v>100</v>
      </c>
      <c r="G263" s="43" t="s">
        <v>262</v>
      </c>
      <c r="H263" s="43"/>
      <c r="I263" s="43"/>
      <c r="J263" s="43" t="s">
        <v>267</v>
      </c>
    </row>
    <row r="264" spans="1:10" ht="126" customHeight="1">
      <c r="A264" s="57">
        <v>112</v>
      </c>
      <c r="B264" s="60" t="s">
        <v>284</v>
      </c>
      <c r="C264" s="43" t="s">
        <v>265</v>
      </c>
      <c r="D264" s="43">
        <v>3110</v>
      </c>
      <c r="E264" s="48">
        <v>520700</v>
      </c>
      <c r="F264" s="43" t="s">
        <v>100</v>
      </c>
      <c r="G264" s="43" t="s">
        <v>262</v>
      </c>
      <c r="H264" s="43"/>
      <c r="I264" s="43"/>
      <c r="J264" s="43" t="s">
        <v>267</v>
      </c>
    </row>
    <row r="265" spans="1:10" ht="101.25" customHeight="1">
      <c r="A265" s="57">
        <v>113</v>
      </c>
      <c r="B265" s="60" t="s">
        <v>285</v>
      </c>
      <c r="C265" s="43" t="s">
        <v>265</v>
      </c>
      <c r="D265" s="43">
        <v>3110</v>
      </c>
      <c r="E265" s="48">
        <v>520700</v>
      </c>
      <c r="F265" s="43" t="s">
        <v>100</v>
      </c>
      <c r="G265" s="43" t="s">
        <v>262</v>
      </c>
      <c r="H265" s="43"/>
      <c r="I265" s="43"/>
      <c r="J265" s="43" t="s">
        <v>267</v>
      </c>
    </row>
    <row r="266" spans="1:10" ht="103.5" customHeight="1">
      <c r="A266" s="57">
        <v>114</v>
      </c>
      <c r="B266" s="60" t="s">
        <v>286</v>
      </c>
      <c r="C266" s="43" t="s">
        <v>265</v>
      </c>
      <c r="D266" s="43">
        <v>3110</v>
      </c>
      <c r="E266" s="48">
        <v>323100</v>
      </c>
      <c r="F266" s="43" t="s">
        <v>100</v>
      </c>
      <c r="G266" s="43" t="s">
        <v>262</v>
      </c>
      <c r="H266" s="43"/>
      <c r="I266" s="43"/>
      <c r="J266" s="43" t="s">
        <v>268</v>
      </c>
    </row>
    <row r="267" spans="1:10" ht="138" customHeight="1">
      <c r="A267" s="57">
        <v>115</v>
      </c>
      <c r="B267" s="60" t="s">
        <v>287</v>
      </c>
      <c r="C267" s="43" t="s">
        <v>265</v>
      </c>
      <c r="D267" s="43">
        <v>3110</v>
      </c>
      <c r="E267" s="48">
        <v>323100</v>
      </c>
      <c r="F267" s="43" t="s">
        <v>100</v>
      </c>
      <c r="G267" s="43" t="s">
        <v>262</v>
      </c>
      <c r="H267" s="43"/>
      <c r="I267" s="43"/>
      <c r="J267" s="43" t="s">
        <v>268</v>
      </c>
    </row>
    <row r="268" spans="1:10" ht="118.5" customHeight="1">
      <c r="A268" s="57">
        <v>116</v>
      </c>
      <c r="B268" s="60" t="s">
        <v>288</v>
      </c>
      <c r="C268" s="43" t="s">
        <v>265</v>
      </c>
      <c r="D268" s="43">
        <v>3110</v>
      </c>
      <c r="E268" s="48">
        <v>323100</v>
      </c>
      <c r="F268" s="43" t="s">
        <v>100</v>
      </c>
      <c r="G268" s="43" t="s">
        <v>262</v>
      </c>
      <c r="H268" s="43"/>
      <c r="I268" s="43"/>
      <c r="J268" s="43" t="s">
        <v>268</v>
      </c>
    </row>
    <row r="269" spans="1:10" ht="167.25" customHeight="1">
      <c r="A269" s="57">
        <v>117</v>
      </c>
      <c r="B269" s="60" t="s">
        <v>289</v>
      </c>
      <c r="C269" s="43" t="s">
        <v>265</v>
      </c>
      <c r="D269" s="43">
        <v>3110</v>
      </c>
      <c r="E269" s="48">
        <v>251500</v>
      </c>
      <c r="F269" s="43" t="s">
        <v>100</v>
      </c>
      <c r="G269" s="43" t="s">
        <v>262</v>
      </c>
      <c r="H269" s="43"/>
      <c r="I269" s="43"/>
      <c r="J269" s="43" t="s">
        <v>269</v>
      </c>
    </row>
    <row r="270" spans="1:10" ht="108.75" customHeight="1">
      <c r="A270" s="57">
        <v>118</v>
      </c>
      <c r="B270" s="59" t="s">
        <v>271</v>
      </c>
      <c r="C270" s="43" t="s">
        <v>265</v>
      </c>
      <c r="D270" s="43">
        <v>3110</v>
      </c>
      <c r="E270" s="48">
        <v>700300</v>
      </c>
      <c r="F270" s="43" t="s">
        <v>100</v>
      </c>
      <c r="G270" s="43" t="s">
        <v>262</v>
      </c>
      <c r="H270" s="43"/>
      <c r="I270" s="43"/>
      <c r="J270" s="43" t="s">
        <v>270</v>
      </c>
    </row>
    <row r="271" spans="1:10" ht="120" customHeight="1">
      <c r="A271" s="57">
        <v>119</v>
      </c>
      <c r="B271" s="60" t="s">
        <v>290</v>
      </c>
      <c r="C271" s="43" t="s">
        <v>265</v>
      </c>
      <c r="D271" s="43">
        <v>3110</v>
      </c>
      <c r="E271" s="48">
        <v>700300</v>
      </c>
      <c r="F271" s="43" t="s">
        <v>100</v>
      </c>
      <c r="G271" s="43" t="s">
        <v>262</v>
      </c>
      <c r="H271" s="43"/>
      <c r="I271" s="43"/>
      <c r="J271" s="43" t="s">
        <v>270</v>
      </c>
    </row>
    <row r="272" spans="1:10" ht="115.5" customHeight="1">
      <c r="A272" s="57">
        <v>120</v>
      </c>
      <c r="B272" s="60" t="s">
        <v>291</v>
      </c>
      <c r="C272" s="43" t="s">
        <v>265</v>
      </c>
      <c r="D272" s="43">
        <v>3110</v>
      </c>
      <c r="E272" s="48">
        <v>700300</v>
      </c>
      <c r="F272" s="43" t="s">
        <v>100</v>
      </c>
      <c r="G272" s="43" t="s">
        <v>262</v>
      </c>
      <c r="H272" s="43"/>
      <c r="I272" s="43"/>
      <c r="J272" s="43" t="s">
        <v>270</v>
      </c>
    </row>
    <row r="273" spans="1:10" ht="102" customHeight="1">
      <c r="A273" s="57">
        <v>121</v>
      </c>
      <c r="B273" s="60" t="s">
        <v>292</v>
      </c>
      <c r="C273" s="43" t="s">
        <v>265</v>
      </c>
      <c r="D273" s="43">
        <v>3110</v>
      </c>
      <c r="E273" s="48">
        <v>700300</v>
      </c>
      <c r="F273" s="43" t="s">
        <v>100</v>
      </c>
      <c r="G273" s="43" t="s">
        <v>262</v>
      </c>
      <c r="H273" s="43"/>
      <c r="I273" s="43"/>
      <c r="J273" s="43" t="s">
        <v>270</v>
      </c>
    </row>
    <row r="274" spans="1:10" ht="124.5" customHeight="1">
      <c r="A274" s="57">
        <v>122</v>
      </c>
      <c r="B274" s="60" t="s">
        <v>293</v>
      </c>
      <c r="C274" s="43" t="s">
        <v>265</v>
      </c>
      <c r="D274" s="43">
        <v>3110</v>
      </c>
      <c r="E274" s="48">
        <v>700300</v>
      </c>
      <c r="F274" s="43" t="s">
        <v>100</v>
      </c>
      <c r="G274" s="43" t="s">
        <v>262</v>
      </c>
      <c r="H274" s="43"/>
      <c r="I274" s="43"/>
      <c r="J274" s="43" t="s">
        <v>270</v>
      </c>
    </row>
    <row r="275" spans="1:10" ht="124.5" customHeight="1">
      <c r="A275" s="57">
        <v>123</v>
      </c>
      <c r="B275" s="73" t="s">
        <v>312</v>
      </c>
      <c r="C275" s="73" t="s">
        <v>313</v>
      </c>
      <c r="D275" s="73">
        <v>3110</v>
      </c>
      <c r="E275" s="74">
        <v>21100000</v>
      </c>
      <c r="F275" s="73" t="s">
        <v>100</v>
      </c>
      <c r="G275" s="73" t="s">
        <v>314</v>
      </c>
      <c r="H275" s="76">
        <v>8627800</v>
      </c>
      <c r="I275" s="73"/>
      <c r="J275" s="76">
        <v>12472200</v>
      </c>
    </row>
    <row r="276" spans="1:10" s="58" customFormat="1" ht="13.5" customHeight="1">
      <c r="A276" s="57"/>
      <c r="B276" s="43" t="s">
        <v>73</v>
      </c>
      <c r="C276" s="43"/>
      <c r="D276" s="43"/>
      <c r="E276" s="48">
        <f>E274+E273+E272+E271+E270+E269+E268+E267+E266+E265+E264+E263+E262+E261+E260+E259+E258+E257+E256+E255+E254+E253+E275</f>
        <v>38444900</v>
      </c>
      <c r="F276" s="43"/>
      <c r="G276" s="43"/>
      <c r="H276" s="43"/>
      <c r="I276" s="43"/>
      <c r="J276" s="43"/>
    </row>
    <row r="277" spans="1:10" ht="13.5" customHeight="1">
      <c r="A277" s="18"/>
      <c r="B277" s="26" t="s">
        <v>82</v>
      </c>
      <c r="C277" s="26" t="s">
        <v>39</v>
      </c>
      <c r="D277" s="20" t="s">
        <v>39</v>
      </c>
      <c r="E277" s="55">
        <f>E110+E201+E218+E205+E276</f>
        <v>41748755</v>
      </c>
      <c r="F277" s="20" t="s">
        <v>39</v>
      </c>
      <c r="G277" s="20" t="s">
        <v>39</v>
      </c>
      <c r="H277" s="80" t="s">
        <v>39</v>
      </c>
      <c r="I277" s="81"/>
      <c r="J277" s="20" t="s">
        <v>39</v>
      </c>
    </row>
    <row r="278" spans="2:10" ht="3.75" customHeight="1" hidden="1">
      <c r="B278" s="21"/>
      <c r="E278" s="56">
        <f>SUM(E253:E274)</f>
        <v>17344900</v>
      </c>
      <c r="H278" s="82"/>
      <c r="I278" s="82"/>
      <c r="J278" s="8"/>
    </row>
    <row r="279" spans="2:10" ht="9.75" customHeight="1" hidden="1">
      <c r="B279" s="21"/>
      <c r="H279" s="83"/>
      <c r="I279" s="83"/>
      <c r="J279" s="8"/>
    </row>
    <row r="280" spans="2:10" ht="9.75" customHeight="1">
      <c r="B280" s="40"/>
      <c r="H280" s="39"/>
      <c r="I280" s="39"/>
      <c r="J280" s="8"/>
    </row>
    <row r="281" spans="2:10" ht="15" customHeight="1">
      <c r="B281" s="84" t="s">
        <v>315</v>
      </c>
      <c r="C281" s="84"/>
      <c r="F281" s="101" t="s">
        <v>83</v>
      </c>
      <c r="G281" s="85"/>
      <c r="H281" s="86"/>
      <c r="I281" s="86"/>
      <c r="J281" s="77"/>
    </row>
    <row r="282" spans="2:10" ht="15" customHeight="1">
      <c r="B282" s="84" t="s">
        <v>316</v>
      </c>
      <c r="C282" s="84"/>
      <c r="F282" s="102"/>
      <c r="H282" s="83"/>
      <c r="I282" s="83"/>
      <c r="J282" s="8"/>
    </row>
    <row r="283" spans="2:11" ht="15" customHeight="1">
      <c r="B283" s="75"/>
      <c r="G283" s="10"/>
      <c r="H283" s="78"/>
      <c r="I283" s="79"/>
      <c r="J283" s="11"/>
      <c r="K283" s="36"/>
    </row>
    <row r="284" spans="7:14" ht="18" customHeight="1">
      <c r="G284" s="10"/>
      <c r="H284" s="78"/>
      <c r="I284" s="78"/>
      <c r="J284" s="11"/>
      <c r="N284" s="21" t="s">
        <v>83</v>
      </c>
    </row>
    <row r="285" spans="7:10" ht="15">
      <c r="G285" s="10"/>
      <c r="H285" s="78"/>
      <c r="I285" s="78"/>
      <c r="J285" s="11"/>
    </row>
  </sheetData>
  <sheetProtection/>
  <mergeCells count="1077">
    <mergeCell ref="H193:I193"/>
    <mergeCell ref="H195:I195"/>
    <mergeCell ref="H197:I197"/>
    <mergeCell ref="H199:I199"/>
    <mergeCell ref="G193:G194"/>
    <mergeCell ref="A195:A196"/>
    <mergeCell ref="B195:B196"/>
    <mergeCell ref="C195:C196"/>
    <mergeCell ref="D195:D196"/>
    <mergeCell ref="E195:E196"/>
    <mergeCell ref="F195:F196"/>
    <mergeCell ref="G195:G196"/>
    <mergeCell ref="A197:A198"/>
    <mergeCell ref="B197:B198"/>
    <mergeCell ref="C197:C198"/>
    <mergeCell ref="D197:D198"/>
    <mergeCell ref="E197:E198"/>
    <mergeCell ref="F197:F198"/>
    <mergeCell ref="G197:G198"/>
    <mergeCell ref="A199:A200"/>
    <mergeCell ref="B199:B200"/>
    <mergeCell ref="C199:C200"/>
    <mergeCell ref="D199:D200"/>
    <mergeCell ref="E199:E200"/>
    <mergeCell ref="F199:F200"/>
    <mergeCell ref="G199:G200"/>
    <mergeCell ref="G165:G166"/>
    <mergeCell ref="H165:I165"/>
    <mergeCell ref="H166:I166"/>
    <mergeCell ref="A167:A168"/>
    <mergeCell ref="B167:B168"/>
    <mergeCell ref="C167:C168"/>
    <mergeCell ref="D167:D168"/>
    <mergeCell ref="E167:E168"/>
    <mergeCell ref="F167:F168"/>
    <mergeCell ref="G167:G168"/>
    <mergeCell ref="H167:I167"/>
    <mergeCell ref="H168:I168"/>
    <mergeCell ref="H7:I7"/>
    <mergeCell ref="A8:A9"/>
    <mergeCell ref="B8:B9"/>
    <mergeCell ref="C8:C9"/>
    <mergeCell ref="D8:D9"/>
    <mergeCell ref="E8:E9"/>
    <mergeCell ref="F8:F9"/>
    <mergeCell ref="G8:G9"/>
    <mergeCell ref="H8:I8"/>
    <mergeCell ref="H9:I9"/>
    <mergeCell ref="G18:G19"/>
    <mergeCell ref="H18:I18"/>
    <mergeCell ref="H19:I19"/>
    <mergeCell ref="A20:A21"/>
    <mergeCell ref="B20:B21"/>
    <mergeCell ref="C20:C21"/>
    <mergeCell ref="D20:D21"/>
    <mergeCell ref="E20:E21"/>
    <mergeCell ref="F20:F21"/>
    <mergeCell ref="G20:G21"/>
    <mergeCell ref="B1:H1"/>
    <mergeCell ref="B2:H2"/>
    <mergeCell ref="B3:H3"/>
    <mergeCell ref="B4:H4"/>
    <mergeCell ref="A5:I5"/>
    <mergeCell ref="H6:J6"/>
    <mergeCell ref="H12:I12"/>
    <mergeCell ref="H13:I13"/>
    <mergeCell ref="A14:A15"/>
    <mergeCell ref="B14:B15"/>
    <mergeCell ref="C14:C15"/>
    <mergeCell ref="D14:D15"/>
    <mergeCell ref="E14:E15"/>
    <mergeCell ref="F14:F15"/>
    <mergeCell ref="G14:G15"/>
    <mergeCell ref="H14:I14"/>
    <mergeCell ref="G10:G11"/>
    <mergeCell ref="H10:I10"/>
    <mergeCell ref="H11:I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A18:A19"/>
    <mergeCell ref="B18:B19"/>
    <mergeCell ref="C18:C19"/>
    <mergeCell ref="D18:D19"/>
    <mergeCell ref="E18:E19"/>
    <mergeCell ref="F18:F19"/>
    <mergeCell ref="H15:I15"/>
    <mergeCell ref="A16:A17"/>
    <mergeCell ref="B16:B17"/>
    <mergeCell ref="C16:C17"/>
    <mergeCell ref="D16:D17"/>
    <mergeCell ref="E16:E17"/>
    <mergeCell ref="F16:F17"/>
    <mergeCell ref="G16:G17"/>
    <mergeCell ref="H16:I16"/>
    <mergeCell ref="H17:I17"/>
    <mergeCell ref="H23:I23"/>
    <mergeCell ref="A24:A25"/>
    <mergeCell ref="B24:B25"/>
    <mergeCell ref="C24:C25"/>
    <mergeCell ref="D24:D25"/>
    <mergeCell ref="E24:E25"/>
    <mergeCell ref="F24:F25"/>
    <mergeCell ref="G24:G25"/>
    <mergeCell ref="H24:I24"/>
    <mergeCell ref="H25:I25"/>
    <mergeCell ref="H20:I20"/>
    <mergeCell ref="H21:I21"/>
    <mergeCell ref="A22:A23"/>
    <mergeCell ref="B22:B23"/>
    <mergeCell ref="C22:C23"/>
    <mergeCell ref="D22:D23"/>
    <mergeCell ref="E22:E23"/>
    <mergeCell ref="F22:F23"/>
    <mergeCell ref="G22:G23"/>
    <mergeCell ref="H22:I22"/>
    <mergeCell ref="H28:I28"/>
    <mergeCell ref="H29:I29"/>
    <mergeCell ref="A30:A31"/>
    <mergeCell ref="B30:B31"/>
    <mergeCell ref="C30:C31"/>
    <mergeCell ref="D30:D31"/>
    <mergeCell ref="E30:E31"/>
    <mergeCell ref="F30:F31"/>
    <mergeCell ref="G30:G31"/>
    <mergeCell ref="H30:I30"/>
    <mergeCell ref="G26:G27"/>
    <mergeCell ref="H26:I26"/>
    <mergeCell ref="H27:I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G34:G35"/>
    <mergeCell ref="H34:I34"/>
    <mergeCell ref="H35:I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H31:I31"/>
    <mergeCell ref="A32:A33"/>
    <mergeCell ref="B32:B33"/>
    <mergeCell ref="C32:C33"/>
    <mergeCell ref="D32:D33"/>
    <mergeCell ref="E32:E33"/>
    <mergeCell ref="F32:F33"/>
    <mergeCell ref="G32:G33"/>
    <mergeCell ref="H32:I32"/>
    <mergeCell ref="H33:I33"/>
    <mergeCell ref="H39:I39"/>
    <mergeCell ref="A40:A41"/>
    <mergeCell ref="B40:B41"/>
    <mergeCell ref="C40:C41"/>
    <mergeCell ref="D40:D41"/>
    <mergeCell ref="E40:E41"/>
    <mergeCell ref="F40:F41"/>
    <mergeCell ref="G40:G41"/>
    <mergeCell ref="H40:I40"/>
    <mergeCell ref="H41:I41"/>
    <mergeCell ref="H36:I36"/>
    <mergeCell ref="H37:I37"/>
    <mergeCell ref="A38:A39"/>
    <mergeCell ref="B38:B39"/>
    <mergeCell ref="C38:C39"/>
    <mergeCell ref="D38:D39"/>
    <mergeCell ref="E38:E39"/>
    <mergeCell ref="F38:F39"/>
    <mergeCell ref="G38:G39"/>
    <mergeCell ref="H38:I38"/>
    <mergeCell ref="H44:I44"/>
    <mergeCell ref="H45:I45"/>
    <mergeCell ref="A46:A47"/>
    <mergeCell ref="B46:B47"/>
    <mergeCell ref="C46:C47"/>
    <mergeCell ref="D46:D47"/>
    <mergeCell ref="E46:E47"/>
    <mergeCell ref="F46:F47"/>
    <mergeCell ref="G46:G47"/>
    <mergeCell ref="H46:I46"/>
    <mergeCell ref="G42:G43"/>
    <mergeCell ref="H42:I42"/>
    <mergeCell ref="H43:I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50:G51"/>
    <mergeCell ref="H50:I50"/>
    <mergeCell ref="H51:I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H47:I47"/>
    <mergeCell ref="A48:A49"/>
    <mergeCell ref="B48:B49"/>
    <mergeCell ref="C48:C49"/>
    <mergeCell ref="D48:D49"/>
    <mergeCell ref="E48:E49"/>
    <mergeCell ref="F48:F49"/>
    <mergeCell ref="G48:G49"/>
    <mergeCell ref="H48:I48"/>
    <mergeCell ref="H49:I49"/>
    <mergeCell ref="H55:I55"/>
    <mergeCell ref="A56:A57"/>
    <mergeCell ref="B56:B57"/>
    <mergeCell ref="C56:C57"/>
    <mergeCell ref="D56:D57"/>
    <mergeCell ref="E56:E57"/>
    <mergeCell ref="F56:F57"/>
    <mergeCell ref="G56:G57"/>
    <mergeCell ref="H56:I56"/>
    <mergeCell ref="H57:I57"/>
    <mergeCell ref="H52:I52"/>
    <mergeCell ref="H53:I53"/>
    <mergeCell ref="A54:A55"/>
    <mergeCell ref="B54:B55"/>
    <mergeCell ref="C54:C55"/>
    <mergeCell ref="D54:D55"/>
    <mergeCell ref="E54:E55"/>
    <mergeCell ref="F54:F55"/>
    <mergeCell ref="G54:G55"/>
    <mergeCell ref="H54:I54"/>
    <mergeCell ref="H60:I60"/>
    <mergeCell ref="H61:I61"/>
    <mergeCell ref="A62:A63"/>
    <mergeCell ref="B62:B63"/>
    <mergeCell ref="C62:C63"/>
    <mergeCell ref="D62:D63"/>
    <mergeCell ref="E62:E63"/>
    <mergeCell ref="F62:F63"/>
    <mergeCell ref="G62:G63"/>
    <mergeCell ref="H62:I62"/>
    <mergeCell ref="G58:G59"/>
    <mergeCell ref="H58:I58"/>
    <mergeCell ref="H59:I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66:G67"/>
    <mergeCell ref="H66:I66"/>
    <mergeCell ref="H67:I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H63:I63"/>
    <mergeCell ref="A64:A65"/>
    <mergeCell ref="B64:B65"/>
    <mergeCell ref="C64:C65"/>
    <mergeCell ref="D64:D65"/>
    <mergeCell ref="E64:E65"/>
    <mergeCell ref="F64:F65"/>
    <mergeCell ref="G64:G65"/>
    <mergeCell ref="H64:I64"/>
    <mergeCell ref="H65:I65"/>
    <mergeCell ref="H71:I71"/>
    <mergeCell ref="A72:A73"/>
    <mergeCell ref="B72:B73"/>
    <mergeCell ref="C72:C73"/>
    <mergeCell ref="D72:D73"/>
    <mergeCell ref="E72:E73"/>
    <mergeCell ref="F72:F73"/>
    <mergeCell ref="G72:G73"/>
    <mergeCell ref="H72:I72"/>
    <mergeCell ref="H73:I73"/>
    <mergeCell ref="H68:I68"/>
    <mergeCell ref="H69:I69"/>
    <mergeCell ref="A70:A71"/>
    <mergeCell ref="B70:B71"/>
    <mergeCell ref="C70:C71"/>
    <mergeCell ref="D70:D71"/>
    <mergeCell ref="E70:E71"/>
    <mergeCell ref="F70:F71"/>
    <mergeCell ref="G70:G71"/>
    <mergeCell ref="H70:I70"/>
    <mergeCell ref="H76:I76"/>
    <mergeCell ref="H77:I77"/>
    <mergeCell ref="A78:A79"/>
    <mergeCell ref="B78:B79"/>
    <mergeCell ref="C78:C79"/>
    <mergeCell ref="D78:D79"/>
    <mergeCell ref="E78:E79"/>
    <mergeCell ref="F78:F79"/>
    <mergeCell ref="G78:G79"/>
    <mergeCell ref="H78:I78"/>
    <mergeCell ref="G74:G75"/>
    <mergeCell ref="H74:I74"/>
    <mergeCell ref="H75:I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82:G83"/>
    <mergeCell ref="H82:I82"/>
    <mergeCell ref="H83:I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H79:I79"/>
    <mergeCell ref="A80:A81"/>
    <mergeCell ref="B80:B81"/>
    <mergeCell ref="C80:C81"/>
    <mergeCell ref="D80:D81"/>
    <mergeCell ref="E80:E81"/>
    <mergeCell ref="F80:F81"/>
    <mergeCell ref="G80:G81"/>
    <mergeCell ref="H80:I80"/>
    <mergeCell ref="H81:I81"/>
    <mergeCell ref="A86:A87"/>
    <mergeCell ref="B86:B87"/>
    <mergeCell ref="C86:C87"/>
    <mergeCell ref="D86:D87"/>
    <mergeCell ref="E86:E87"/>
    <mergeCell ref="F86:F87"/>
    <mergeCell ref="G86:G87"/>
    <mergeCell ref="H86:I86"/>
    <mergeCell ref="H87:I87"/>
    <mergeCell ref="H84:I84"/>
    <mergeCell ref="H85:I85"/>
    <mergeCell ref="H90:I90"/>
    <mergeCell ref="H91:I91"/>
    <mergeCell ref="A92:A93"/>
    <mergeCell ref="B92:B93"/>
    <mergeCell ref="C92:C93"/>
    <mergeCell ref="D92:D93"/>
    <mergeCell ref="E92:E93"/>
    <mergeCell ref="F92:F93"/>
    <mergeCell ref="G92:G93"/>
    <mergeCell ref="H92:I92"/>
    <mergeCell ref="G88:G89"/>
    <mergeCell ref="H88:I88"/>
    <mergeCell ref="H89:I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96:G97"/>
    <mergeCell ref="H96:I96"/>
    <mergeCell ref="H97:I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H93:I93"/>
    <mergeCell ref="A94:A95"/>
    <mergeCell ref="B94:B95"/>
    <mergeCell ref="C94:C95"/>
    <mergeCell ref="D94:D95"/>
    <mergeCell ref="E94:E95"/>
    <mergeCell ref="F94:F95"/>
    <mergeCell ref="G94:G95"/>
    <mergeCell ref="H94:I94"/>
    <mergeCell ref="H95:I95"/>
    <mergeCell ref="H101:I101"/>
    <mergeCell ref="A102:A103"/>
    <mergeCell ref="B102:B103"/>
    <mergeCell ref="C102:C103"/>
    <mergeCell ref="D102:D103"/>
    <mergeCell ref="E102:E103"/>
    <mergeCell ref="F102:F103"/>
    <mergeCell ref="G102:G103"/>
    <mergeCell ref="H102:I102"/>
    <mergeCell ref="H103:I103"/>
    <mergeCell ref="H98:I98"/>
    <mergeCell ref="H99:I99"/>
    <mergeCell ref="A100:A101"/>
    <mergeCell ref="B100:B101"/>
    <mergeCell ref="C100:C101"/>
    <mergeCell ref="D100:D101"/>
    <mergeCell ref="E100:E101"/>
    <mergeCell ref="F100:F101"/>
    <mergeCell ref="G100:G101"/>
    <mergeCell ref="H100:I100"/>
    <mergeCell ref="H106:I106"/>
    <mergeCell ref="H107:I107"/>
    <mergeCell ref="A110:A111"/>
    <mergeCell ref="B110:B111"/>
    <mergeCell ref="C110:C111"/>
    <mergeCell ref="D110:D111"/>
    <mergeCell ref="E110:E111"/>
    <mergeCell ref="F110:F111"/>
    <mergeCell ref="G110:G111"/>
    <mergeCell ref="H110:I110"/>
    <mergeCell ref="G104:G105"/>
    <mergeCell ref="H104:I104"/>
    <mergeCell ref="H105:I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15:G116"/>
    <mergeCell ref="H115:I115"/>
    <mergeCell ref="H116:I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H111:I111"/>
    <mergeCell ref="A113:A114"/>
    <mergeCell ref="B113:B114"/>
    <mergeCell ref="C113:C114"/>
    <mergeCell ref="D113:D114"/>
    <mergeCell ref="E113:E114"/>
    <mergeCell ref="F113:F114"/>
    <mergeCell ref="G113:G114"/>
    <mergeCell ref="H113:I113"/>
    <mergeCell ref="H114:I114"/>
    <mergeCell ref="H120:I120"/>
    <mergeCell ref="A121:A122"/>
    <mergeCell ref="B121:B122"/>
    <mergeCell ref="C121:C122"/>
    <mergeCell ref="D121:D122"/>
    <mergeCell ref="E121:E122"/>
    <mergeCell ref="F121:F122"/>
    <mergeCell ref="G121:G122"/>
    <mergeCell ref="H121:I121"/>
    <mergeCell ref="H122:I122"/>
    <mergeCell ref="H117:I117"/>
    <mergeCell ref="H118:I118"/>
    <mergeCell ref="A119:A120"/>
    <mergeCell ref="B119:B120"/>
    <mergeCell ref="C119:C120"/>
    <mergeCell ref="D119:D120"/>
    <mergeCell ref="E119:E120"/>
    <mergeCell ref="F119:F120"/>
    <mergeCell ref="G119:G120"/>
    <mergeCell ref="H119:I119"/>
    <mergeCell ref="H125:I125"/>
    <mergeCell ref="H126:I126"/>
    <mergeCell ref="A127:A128"/>
    <mergeCell ref="B127:B128"/>
    <mergeCell ref="C127:C128"/>
    <mergeCell ref="D127:D128"/>
    <mergeCell ref="E127:E128"/>
    <mergeCell ref="F127:F128"/>
    <mergeCell ref="G127:G128"/>
    <mergeCell ref="H127:I127"/>
    <mergeCell ref="G123:G124"/>
    <mergeCell ref="H123:I123"/>
    <mergeCell ref="H124:I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31:G132"/>
    <mergeCell ref="H131:I131"/>
    <mergeCell ref="H132:I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H128:I128"/>
    <mergeCell ref="A129:A130"/>
    <mergeCell ref="B129:B130"/>
    <mergeCell ref="C129:C130"/>
    <mergeCell ref="D129:D130"/>
    <mergeCell ref="E129:E130"/>
    <mergeCell ref="F129:F130"/>
    <mergeCell ref="G129:G130"/>
    <mergeCell ref="H129:I129"/>
    <mergeCell ref="H130:I130"/>
    <mergeCell ref="H136:I136"/>
    <mergeCell ref="A137:A138"/>
    <mergeCell ref="B137:B138"/>
    <mergeCell ref="C137:C138"/>
    <mergeCell ref="D137:D138"/>
    <mergeCell ref="E137:E138"/>
    <mergeCell ref="F137:F138"/>
    <mergeCell ref="G137:G138"/>
    <mergeCell ref="H137:I137"/>
    <mergeCell ref="H138:I138"/>
    <mergeCell ref="H133:I133"/>
    <mergeCell ref="H134:I134"/>
    <mergeCell ref="A135:A136"/>
    <mergeCell ref="B135:B136"/>
    <mergeCell ref="C135:C136"/>
    <mergeCell ref="D135:D136"/>
    <mergeCell ref="E135:E136"/>
    <mergeCell ref="F135:F136"/>
    <mergeCell ref="G135:G136"/>
    <mergeCell ref="H135:I135"/>
    <mergeCell ref="H141:I141"/>
    <mergeCell ref="H142:I142"/>
    <mergeCell ref="A143:A144"/>
    <mergeCell ref="B143:B144"/>
    <mergeCell ref="C143:C144"/>
    <mergeCell ref="D143:D144"/>
    <mergeCell ref="E143:E144"/>
    <mergeCell ref="F143:F144"/>
    <mergeCell ref="G143:G144"/>
    <mergeCell ref="H143:I143"/>
    <mergeCell ref="G139:G140"/>
    <mergeCell ref="H139:I139"/>
    <mergeCell ref="H140:I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47:G148"/>
    <mergeCell ref="H147:I147"/>
    <mergeCell ref="H148:I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H144:I144"/>
    <mergeCell ref="A145:A146"/>
    <mergeCell ref="B145:B146"/>
    <mergeCell ref="C145:C146"/>
    <mergeCell ref="D145:D146"/>
    <mergeCell ref="E145:E146"/>
    <mergeCell ref="F145:F146"/>
    <mergeCell ref="G145:G146"/>
    <mergeCell ref="H145:I145"/>
    <mergeCell ref="H146:I146"/>
    <mergeCell ref="H152:I152"/>
    <mergeCell ref="A153:A154"/>
    <mergeCell ref="B153:B154"/>
    <mergeCell ref="C153:C154"/>
    <mergeCell ref="D153:D154"/>
    <mergeCell ref="E153:E154"/>
    <mergeCell ref="F153:F154"/>
    <mergeCell ref="G153:G154"/>
    <mergeCell ref="H153:I153"/>
    <mergeCell ref="H154:I154"/>
    <mergeCell ref="H149:I149"/>
    <mergeCell ref="H150:I150"/>
    <mergeCell ref="A151:A152"/>
    <mergeCell ref="B151:B152"/>
    <mergeCell ref="C151:C152"/>
    <mergeCell ref="D151:D152"/>
    <mergeCell ref="E151:E152"/>
    <mergeCell ref="F151:F152"/>
    <mergeCell ref="G151:G152"/>
    <mergeCell ref="H151:I151"/>
    <mergeCell ref="H157:I157"/>
    <mergeCell ref="H158:I158"/>
    <mergeCell ref="A159:A160"/>
    <mergeCell ref="B159:B160"/>
    <mergeCell ref="C159:C160"/>
    <mergeCell ref="D159:D160"/>
    <mergeCell ref="E159:E160"/>
    <mergeCell ref="F159:F160"/>
    <mergeCell ref="G159:G160"/>
    <mergeCell ref="H159:I159"/>
    <mergeCell ref="G155:G156"/>
    <mergeCell ref="H155:I155"/>
    <mergeCell ref="H156:I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63:G164"/>
    <mergeCell ref="H163:I163"/>
    <mergeCell ref="H164:I164"/>
    <mergeCell ref="A169:A170"/>
    <mergeCell ref="B169:B170"/>
    <mergeCell ref="C169:C170"/>
    <mergeCell ref="D169:D170"/>
    <mergeCell ref="E169:E170"/>
    <mergeCell ref="F169:F170"/>
    <mergeCell ref="G169:G170"/>
    <mergeCell ref="A163:A164"/>
    <mergeCell ref="B163:B164"/>
    <mergeCell ref="C163:C164"/>
    <mergeCell ref="D163:D164"/>
    <mergeCell ref="E163:E164"/>
    <mergeCell ref="F163:F164"/>
    <mergeCell ref="H160:I160"/>
    <mergeCell ref="A161:A162"/>
    <mergeCell ref="B161:B162"/>
    <mergeCell ref="C161:C162"/>
    <mergeCell ref="D161:D162"/>
    <mergeCell ref="E161:E162"/>
    <mergeCell ref="F161:F162"/>
    <mergeCell ref="G161:G162"/>
    <mergeCell ref="H161:I161"/>
    <mergeCell ref="H162:I162"/>
    <mergeCell ref="A165:A166"/>
    <mergeCell ref="B165:B166"/>
    <mergeCell ref="C165:C166"/>
    <mergeCell ref="D165:D166"/>
    <mergeCell ref="E165:E166"/>
    <mergeCell ref="F165:F166"/>
    <mergeCell ref="H172:I172"/>
    <mergeCell ref="A173:A174"/>
    <mergeCell ref="B173:B174"/>
    <mergeCell ref="C173:C174"/>
    <mergeCell ref="D173:D174"/>
    <mergeCell ref="E173:E174"/>
    <mergeCell ref="F173:F174"/>
    <mergeCell ref="G173:G174"/>
    <mergeCell ref="H173:I173"/>
    <mergeCell ref="H174:I174"/>
    <mergeCell ref="H169:I169"/>
    <mergeCell ref="H170:I170"/>
    <mergeCell ref="A171:A172"/>
    <mergeCell ref="B171:B172"/>
    <mergeCell ref="C171:C172"/>
    <mergeCell ref="D171:D172"/>
    <mergeCell ref="E171:E172"/>
    <mergeCell ref="F171:F172"/>
    <mergeCell ref="G171:G172"/>
    <mergeCell ref="H171:I171"/>
    <mergeCell ref="H177:I177"/>
    <mergeCell ref="H178:I178"/>
    <mergeCell ref="A179:A180"/>
    <mergeCell ref="B179:B180"/>
    <mergeCell ref="C179:C180"/>
    <mergeCell ref="D179:D180"/>
    <mergeCell ref="E179:E180"/>
    <mergeCell ref="F179:F180"/>
    <mergeCell ref="G179:G180"/>
    <mergeCell ref="H179:I179"/>
    <mergeCell ref="G175:G176"/>
    <mergeCell ref="H175:I175"/>
    <mergeCell ref="H176:I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83:G184"/>
    <mergeCell ref="H183:I183"/>
    <mergeCell ref="H184:I184"/>
    <mergeCell ref="B185:B186"/>
    <mergeCell ref="C185:C186"/>
    <mergeCell ref="D185:D186"/>
    <mergeCell ref="E185:E186"/>
    <mergeCell ref="F185:F186"/>
    <mergeCell ref="G185:G186"/>
    <mergeCell ref="B183:B184"/>
    <mergeCell ref="C183:C184"/>
    <mergeCell ref="D183:D184"/>
    <mergeCell ref="E183:E184"/>
    <mergeCell ref="F183:F184"/>
    <mergeCell ref="H180:I180"/>
    <mergeCell ref="B181:B182"/>
    <mergeCell ref="C181:C182"/>
    <mergeCell ref="D181:D182"/>
    <mergeCell ref="E181:E182"/>
    <mergeCell ref="F181:F182"/>
    <mergeCell ref="G181:G182"/>
    <mergeCell ref="H181:I181"/>
    <mergeCell ref="H182:I182"/>
    <mergeCell ref="H188:I188"/>
    <mergeCell ref="A189:A190"/>
    <mergeCell ref="B189:B190"/>
    <mergeCell ref="C189:C190"/>
    <mergeCell ref="D189:D190"/>
    <mergeCell ref="E189:E190"/>
    <mergeCell ref="F189:F190"/>
    <mergeCell ref="G189:G190"/>
    <mergeCell ref="H189:I189"/>
    <mergeCell ref="H190:I190"/>
    <mergeCell ref="H185:I185"/>
    <mergeCell ref="H186:I186"/>
    <mergeCell ref="A187:A188"/>
    <mergeCell ref="B187:B188"/>
    <mergeCell ref="C187:C188"/>
    <mergeCell ref="D187:D188"/>
    <mergeCell ref="E187:E188"/>
    <mergeCell ref="F187:F188"/>
    <mergeCell ref="G187:G188"/>
    <mergeCell ref="H187:I187"/>
    <mergeCell ref="H201:I201"/>
    <mergeCell ref="H202:I202"/>
    <mergeCell ref="A203:A204"/>
    <mergeCell ref="B203:B204"/>
    <mergeCell ref="C203:C204"/>
    <mergeCell ref="D203:D204"/>
    <mergeCell ref="E203:E204"/>
    <mergeCell ref="F203:F204"/>
    <mergeCell ref="G203:G204"/>
    <mergeCell ref="H203:I203"/>
    <mergeCell ref="G191:G192"/>
    <mergeCell ref="H191:I191"/>
    <mergeCell ref="H192:I192"/>
    <mergeCell ref="A201:A202"/>
    <mergeCell ref="B201:B202"/>
    <mergeCell ref="C201:C202"/>
    <mergeCell ref="D201:D202"/>
    <mergeCell ref="E201:E202"/>
    <mergeCell ref="F201:F202"/>
    <mergeCell ref="G201:G202"/>
    <mergeCell ref="A191:A192"/>
    <mergeCell ref="B191:B192"/>
    <mergeCell ref="C191:C192"/>
    <mergeCell ref="D191:D192"/>
    <mergeCell ref="E191:E192"/>
    <mergeCell ref="F191:F192"/>
    <mergeCell ref="A193:A194"/>
    <mergeCell ref="B193:B194"/>
    <mergeCell ref="C193:C194"/>
    <mergeCell ref="D193:D194"/>
    <mergeCell ref="E193:E194"/>
    <mergeCell ref="F193:F194"/>
    <mergeCell ref="H207:I207"/>
    <mergeCell ref="A208:A209"/>
    <mergeCell ref="B208:B209"/>
    <mergeCell ref="C208:C209"/>
    <mergeCell ref="D208:D209"/>
    <mergeCell ref="E208:E209"/>
    <mergeCell ref="F208:F209"/>
    <mergeCell ref="G208:G209"/>
    <mergeCell ref="H208:I208"/>
    <mergeCell ref="H209:I209"/>
    <mergeCell ref="H204:I204"/>
    <mergeCell ref="H205:I205"/>
    <mergeCell ref="A206:A207"/>
    <mergeCell ref="B206:B207"/>
    <mergeCell ref="C206:C207"/>
    <mergeCell ref="D206:D207"/>
    <mergeCell ref="E206:E207"/>
    <mergeCell ref="F206:F207"/>
    <mergeCell ref="G206:G207"/>
    <mergeCell ref="H206:I206"/>
    <mergeCell ref="H212:I212"/>
    <mergeCell ref="H213:I213"/>
    <mergeCell ref="A214:A215"/>
    <mergeCell ref="B214:B215"/>
    <mergeCell ref="C214:C215"/>
    <mergeCell ref="D214:D215"/>
    <mergeCell ref="E214:E215"/>
    <mergeCell ref="F214:F215"/>
    <mergeCell ref="G214:G215"/>
    <mergeCell ref="H214:I214"/>
    <mergeCell ref="G210:G211"/>
    <mergeCell ref="H210:I210"/>
    <mergeCell ref="H211:I211"/>
    <mergeCell ref="A212:A213"/>
    <mergeCell ref="B212:B213"/>
    <mergeCell ref="C212:C213"/>
    <mergeCell ref="D212:D213"/>
    <mergeCell ref="E212:E213"/>
    <mergeCell ref="F212:F213"/>
    <mergeCell ref="G212:G213"/>
    <mergeCell ref="A210:A211"/>
    <mergeCell ref="B210:B211"/>
    <mergeCell ref="C210:C211"/>
    <mergeCell ref="D210:D211"/>
    <mergeCell ref="E210:E211"/>
    <mergeCell ref="F210:F211"/>
    <mergeCell ref="H220:I220"/>
    <mergeCell ref="H221:I221"/>
    <mergeCell ref="H222:I222"/>
    <mergeCell ref="A223:A224"/>
    <mergeCell ref="B223:B224"/>
    <mergeCell ref="C223:C224"/>
    <mergeCell ref="D223:D224"/>
    <mergeCell ref="E223:E224"/>
    <mergeCell ref="F223:F224"/>
    <mergeCell ref="G223:G224"/>
    <mergeCell ref="H215:I215"/>
    <mergeCell ref="H218:I218"/>
    <mergeCell ref="A219:A222"/>
    <mergeCell ref="B219:B222"/>
    <mergeCell ref="C219:C222"/>
    <mergeCell ref="D219:D222"/>
    <mergeCell ref="E219:E222"/>
    <mergeCell ref="F219:F222"/>
    <mergeCell ref="G219:G222"/>
    <mergeCell ref="H219:I219"/>
    <mergeCell ref="H226:I226"/>
    <mergeCell ref="A227:A228"/>
    <mergeCell ref="B227:B228"/>
    <mergeCell ref="C227:C228"/>
    <mergeCell ref="D227:D228"/>
    <mergeCell ref="E227:E228"/>
    <mergeCell ref="F227:F228"/>
    <mergeCell ref="G227:G228"/>
    <mergeCell ref="H227:I227"/>
    <mergeCell ref="H228:I228"/>
    <mergeCell ref="H223:I223"/>
    <mergeCell ref="H224:I224"/>
    <mergeCell ref="A225:A226"/>
    <mergeCell ref="B225:B226"/>
    <mergeCell ref="C225:C226"/>
    <mergeCell ref="D225:D226"/>
    <mergeCell ref="E225:E226"/>
    <mergeCell ref="F225:F226"/>
    <mergeCell ref="G225:G226"/>
    <mergeCell ref="H225:I225"/>
    <mergeCell ref="H231:I231"/>
    <mergeCell ref="H232:I232"/>
    <mergeCell ref="A233:A234"/>
    <mergeCell ref="B233:B234"/>
    <mergeCell ref="C233:C234"/>
    <mergeCell ref="D233:D234"/>
    <mergeCell ref="E233:E234"/>
    <mergeCell ref="F233:F234"/>
    <mergeCell ref="G233:G234"/>
    <mergeCell ref="H233:I233"/>
    <mergeCell ref="G229:G230"/>
    <mergeCell ref="H229:I229"/>
    <mergeCell ref="H230:I230"/>
    <mergeCell ref="A231:A232"/>
    <mergeCell ref="B231:B232"/>
    <mergeCell ref="C231:C232"/>
    <mergeCell ref="D231:D232"/>
    <mergeCell ref="E231:E232"/>
    <mergeCell ref="F231:F232"/>
    <mergeCell ref="G231:G232"/>
    <mergeCell ref="A229:A230"/>
    <mergeCell ref="B229:B230"/>
    <mergeCell ref="C229:C230"/>
    <mergeCell ref="D229:D230"/>
    <mergeCell ref="E229:E230"/>
    <mergeCell ref="F229:F230"/>
    <mergeCell ref="G237:G238"/>
    <mergeCell ref="H237:I237"/>
    <mergeCell ref="H238:I238"/>
    <mergeCell ref="A239:A240"/>
    <mergeCell ref="B239:B240"/>
    <mergeCell ref="C239:C240"/>
    <mergeCell ref="D239:D240"/>
    <mergeCell ref="E239:E240"/>
    <mergeCell ref="F239:F240"/>
    <mergeCell ref="G239:G240"/>
    <mergeCell ref="A237:A238"/>
    <mergeCell ref="B237:B238"/>
    <mergeCell ref="C237:C238"/>
    <mergeCell ref="D237:D238"/>
    <mergeCell ref="E237:E238"/>
    <mergeCell ref="F237:F238"/>
    <mergeCell ref="H234:I234"/>
    <mergeCell ref="A235:A236"/>
    <mergeCell ref="B235:B236"/>
    <mergeCell ref="C235:C236"/>
    <mergeCell ref="D235:D236"/>
    <mergeCell ref="E235:E236"/>
    <mergeCell ref="F235:F236"/>
    <mergeCell ref="G235:G236"/>
    <mergeCell ref="H235:I235"/>
    <mergeCell ref="H236:I236"/>
    <mergeCell ref="H242:I242"/>
    <mergeCell ref="A243:A244"/>
    <mergeCell ref="B243:B244"/>
    <mergeCell ref="C243:C244"/>
    <mergeCell ref="D243:D244"/>
    <mergeCell ref="E243:E244"/>
    <mergeCell ref="F243:F244"/>
    <mergeCell ref="G243:G244"/>
    <mergeCell ref="H243:I243"/>
    <mergeCell ref="H244:I244"/>
    <mergeCell ref="H239:I239"/>
    <mergeCell ref="H240:I240"/>
    <mergeCell ref="A241:A242"/>
    <mergeCell ref="B241:B242"/>
    <mergeCell ref="C241:C242"/>
    <mergeCell ref="D241:D242"/>
    <mergeCell ref="E241:E242"/>
    <mergeCell ref="F241:F242"/>
    <mergeCell ref="G241:G242"/>
    <mergeCell ref="H241:I241"/>
    <mergeCell ref="H247:I247"/>
    <mergeCell ref="H248:I248"/>
    <mergeCell ref="A249:A250"/>
    <mergeCell ref="B249:B250"/>
    <mergeCell ref="C249:C250"/>
    <mergeCell ref="D249:D250"/>
    <mergeCell ref="E249:E250"/>
    <mergeCell ref="F249:F250"/>
    <mergeCell ref="G249:G250"/>
    <mergeCell ref="H249:I249"/>
    <mergeCell ref="G245:G246"/>
    <mergeCell ref="H245:I245"/>
    <mergeCell ref="H246:I246"/>
    <mergeCell ref="A247:A248"/>
    <mergeCell ref="B247:B248"/>
    <mergeCell ref="C247:C248"/>
    <mergeCell ref="D247:D248"/>
    <mergeCell ref="E247:E248"/>
    <mergeCell ref="F247:F248"/>
    <mergeCell ref="G247:G248"/>
    <mergeCell ref="A245:A246"/>
    <mergeCell ref="B245:B246"/>
    <mergeCell ref="C245:C246"/>
    <mergeCell ref="D245:D246"/>
    <mergeCell ref="E245:E246"/>
    <mergeCell ref="F245:F246"/>
    <mergeCell ref="H283:I283"/>
    <mergeCell ref="H284:I284"/>
    <mergeCell ref="H285:I285"/>
    <mergeCell ref="H277:I277"/>
    <mergeCell ref="H278:I278"/>
    <mergeCell ref="H279:I279"/>
    <mergeCell ref="B281:C281"/>
    <mergeCell ref="G281:I281"/>
    <mergeCell ref="B282:C282"/>
    <mergeCell ref="H282:I282"/>
    <mergeCell ref="H250:I250"/>
    <mergeCell ref="A251:A252"/>
    <mergeCell ref="B251:B252"/>
    <mergeCell ref="C251:C252"/>
    <mergeCell ref="D251:D252"/>
    <mergeCell ref="E251:E252"/>
    <mergeCell ref="F251:F252"/>
    <mergeCell ref="G251:G252"/>
    <mergeCell ref="H251:I251"/>
    <mergeCell ref="H252:I252"/>
    <mergeCell ref="F281:F282"/>
  </mergeCells>
  <printOptions/>
  <pageMargins left="0.2362204724409449" right="0.2362204724409449" top="0.7480314960629921" bottom="0.1968503937007874" header="0.31496062992125984" footer="0.31496062992125984"/>
  <pageSetup horizontalDpi="600" verticalDpi="600" orientation="landscape" paperSize="9" scale="87" r:id="rId3"/>
  <rowBreaks count="1" manualBreakCount="1">
    <brk id="11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Лида</cp:lastModifiedBy>
  <cp:lastPrinted>2021-06-11T06:14:21Z</cp:lastPrinted>
  <dcterms:created xsi:type="dcterms:W3CDTF">2020-04-28T13:15:54Z</dcterms:created>
  <dcterms:modified xsi:type="dcterms:W3CDTF">2021-07-23T11:04:23Z</dcterms:modified>
  <cp:category/>
  <cp:version/>
  <cp:contentType/>
  <cp:contentStatus/>
</cp:coreProperties>
</file>